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h-8\Desktop\"/>
    </mc:Choice>
  </mc:AlternateContent>
  <xr:revisionPtr revIDLastSave="0" documentId="13_ncr:1_{954D8A5A-0ED5-4E6B-89C4-EE7F95CF909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Приложение № 4 (2)" sheetId="2" r:id="rId1"/>
  </sheets>
  <definedNames>
    <definedName name="Print_Area" localSheetId="0">'Приложение № 4 (2)'!$A$1:$R$85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2" l="1"/>
  <c r="L10" i="2"/>
  <c r="M10" i="2"/>
  <c r="N10" i="2"/>
  <c r="J10" i="2"/>
  <c r="K46" i="2"/>
  <c r="L46" i="2"/>
  <c r="M46" i="2"/>
  <c r="N46" i="2"/>
  <c r="J46" i="2"/>
  <c r="K74" i="2" l="1"/>
  <c r="L74" i="2"/>
  <c r="M74" i="2"/>
  <c r="N74" i="2"/>
  <c r="J74" i="2"/>
  <c r="K85" i="2"/>
  <c r="L85" i="2"/>
  <c r="M85" i="2"/>
  <c r="N85" i="2"/>
  <c r="J85" i="2"/>
  <c r="K68" i="2"/>
  <c r="L68" i="2"/>
  <c r="M68" i="2"/>
  <c r="N68" i="2"/>
  <c r="J68" i="2"/>
  <c r="J36" i="2"/>
  <c r="L36" i="2"/>
  <c r="M36" i="2"/>
  <c r="N36" i="2"/>
  <c r="K36" i="2"/>
  <c r="K26" i="2"/>
  <c r="L26" i="2"/>
  <c r="M26" i="2"/>
  <c r="N26" i="2"/>
  <c r="J26" i="2"/>
  <c r="K82" i="2" l="1"/>
  <c r="L82" i="2"/>
  <c r="M82" i="2"/>
  <c r="N82" i="2"/>
  <c r="J82" i="2"/>
  <c r="J79" i="2"/>
  <c r="L79" i="2"/>
  <c r="M79" i="2"/>
  <c r="N79" i="2"/>
  <c r="K79" i="2"/>
  <c r="L76" i="2"/>
  <c r="M76" i="2"/>
  <c r="N76" i="2"/>
  <c r="K76" i="2"/>
  <c r="N62" i="2"/>
  <c r="K62" i="2"/>
  <c r="L62" i="2"/>
  <c r="M62" i="2"/>
  <c r="J62" i="2"/>
  <c r="L40" i="2"/>
  <c r="M40" i="2"/>
  <c r="N40" i="2"/>
  <c r="K40" i="2"/>
  <c r="J40" i="2"/>
  <c r="N23" i="2" l="1"/>
  <c r="M23" i="2"/>
  <c r="L23" i="2"/>
  <c r="K23" i="2"/>
  <c r="J23" i="2"/>
  <c r="Q23" i="2"/>
  <c r="Q18" i="2"/>
  <c r="N18" i="2"/>
  <c r="M18" i="2"/>
  <c r="L18" i="2"/>
  <c r="K18" i="2"/>
  <c r="J18" i="2"/>
  <c r="I23" i="2"/>
  <c r="I18" i="2"/>
  <c r="F23" i="2"/>
  <c r="E23" i="2"/>
  <c r="F18" i="2"/>
  <c r="E18" i="2"/>
</calcChain>
</file>

<file path=xl/sharedStrings.xml><?xml version="1.0" encoding="utf-8"?>
<sst xmlns="http://schemas.openxmlformats.org/spreadsheetml/2006/main" count="134" uniqueCount="131">
  <si>
    <t>Планируемый срок завершения строительства (перевода)</t>
  </si>
  <si>
    <t>Планируемое годовое потребление газа, тыс. м3/год</t>
  </si>
  <si>
    <t>Наименование и адрес котельной</t>
  </si>
  <si>
    <t>В том числе, квартиры (шт.)</t>
  </si>
  <si>
    <t>В том числе
индивидуальные домовладения (шт.)</t>
  </si>
  <si>
    <t xml:space="preserve">Всего (шт.) </t>
  </si>
  <si>
    <t xml:space="preserve">Данные для плана-графика по коммунально-бытовым котельным, сельхоз и промышленным предприятиям  </t>
  </si>
  <si>
    <t>Планируемый срок подготовки домовладений (квартир) к приему газа</t>
  </si>
  <si>
    <t xml:space="preserve">В том числе, планируются к газификации и войдут в План-график синхронизации (шт.) </t>
  </si>
  <si>
    <t>Всего в данном населенном пункте домовладений и квартир (шт.)</t>
  </si>
  <si>
    <t>Домовладения (квартиры)</t>
  </si>
  <si>
    <t xml:space="preserve">Наименование населенного пункта </t>
  </si>
  <si>
    <t>Объем потребления, тыс.м3 в год</t>
  </si>
  <si>
    <t>Диаметр, мм</t>
  </si>
  <si>
    <t>Давление, МПа</t>
  </si>
  <si>
    <t>Наименование газопровода</t>
  </si>
  <si>
    <t>№п/п</t>
  </si>
  <si>
    <t>Протяженность, км (межпоселковая)</t>
  </si>
  <si>
    <t>Протяженность, км (внутрипоселковая)</t>
  </si>
  <si>
    <t>Котельные</t>
  </si>
  <si>
    <t>Обязательства Администрации (Правительства) региона</t>
  </si>
  <si>
    <t>Протяженность, км (газопровод-отвод и ГРС)</t>
  </si>
  <si>
    <t>Обязательства ПАО "Газпром"</t>
  </si>
  <si>
    <t>Обязательства ООО "Газпром межрегионгаз"</t>
  </si>
  <si>
    <t>Объем потребления, м3 в час</t>
  </si>
  <si>
    <t>Газопровод межпоселковый п. Золотково – разъезд Золотковский – д. Икшево – д. Василево – д. Обдихово – д. Захарово Гусь-Хрустального района Владимирской области</t>
  </si>
  <si>
    <t>разъезд Золотковский</t>
  </si>
  <si>
    <t xml:space="preserve">д. Икшево </t>
  </si>
  <si>
    <t>д. Василево</t>
  </si>
  <si>
    <t xml:space="preserve"> д. Обдихово</t>
  </si>
  <si>
    <t>д. Захарово</t>
  </si>
  <si>
    <t>д.Малинки</t>
  </si>
  <si>
    <t>Итого по объекту 1</t>
  </si>
  <si>
    <t>Итого по объекту 2</t>
  </si>
  <si>
    <t>Итого по объекту 3</t>
  </si>
  <si>
    <t xml:space="preserve">с.Георгиево </t>
  </si>
  <si>
    <t>Газопровод межпоселковый до с.Георгиево 
Гусь-Хрустального района Владимирской области</t>
  </si>
  <si>
    <t xml:space="preserve">Предложения по строительству объектов газораспределительных систем, предлагаемых для финасирования ООО «Газпром межрегионгаз» в составе Программы развития газоснабжения и газификации Владимирской области </t>
  </si>
  <si>
    <t xml:space="preserve">МБОУ «Золотковская ООШ», Золотковский р-д, ул. Дачная, д.2,                   </t>
  </si>
  <si>
    <t>Магазин, Золотковский р-д, ул. Советская, д.6</t>
  </si>
  <si>
    <t>СПК «Родник», д. Икшево</t>
  </si>
  <si>
    <t xml:space="preserve">МБОУ «Василёвская ООШ», д. Василево, д. 141 </t>
  </si>
  <si>
    <t>Георгиевская
Библиотека-филиал, с. Георгиево, ул. Школьная, 17</t>
  </si>
  <si>
    <t>Георгиевский СК   д. Георгиево, ул. Школьная, 17</t>
  </si>
  <si>
    <t>ФАП (планируется)</t>
  </si>
  <si>
    <t>&lt;0,6</t>
  </si>
  <si>
    <t>Газопровод межпоселковый ГРС Уляхино - Фомино - Пархино 2-е - Новомальцево Гусь-Хрустального района Владимирской области</t>
  </si>
  <si>
    <t>д. Фомино</t>
  </si>
  <si>
    <t>д. Ново-Мальцево</t>
  </si>
  <si>
    <t>д. Труфаново</t>
  </si>
  <si>
    <t>д. Аббакумово</t>
  </si>
  <si>
    <t>д. Заболотье</t>
  </si>
  <si>
    <t>д. Савинская</t>
  </si>
  <si>
    <t>д. Острова</t>
  </si>
  <si>
    <t>Итого по объекту 4</t>
  </si>
  <si>
    <t>д. Часлицы</t>
  </si>
  <si>
    <t>с. Палищи</t>
  </si>
  <si>
    <t>д. Спудни</t>
  </si>
  <si>
    <t>д. Мокрое</t>
  </si>
  <si>
    <t>д. Шевертни</t>
  </si>
  <si>
    <t>д. Орлово</t>
  </si>
  <si>
    <t>д. Тальново</t>
  </si>
  <si>
    <t>д.Демидово</t>
  </si>
  <si>
    <t>д. Аристово</t>
  </si>
  <si>
    <t>д. Тюрьвищи</t>
  </si>
  <si>
    <t>д. Старково</t>
  </si>
  <si>
    <t>д. Овинцы</t>
  </si>
  <si>
    <t>д. Гаврино</t>
  </si>
  <si>
    <t>д. Неклюдово</t>
  </si>
  <si>
    <t>Газопровод межпоселковый ГРС Вековка - д. Окатово Гусь-Хрустального района Владимирской области</t>
  </si>
  <si>
    <t>Итого по объекту 5</t>
  </si>
  <si>
    <t>Итого по объекту 6</t>
  </si>
  <si>
    <t>д. Окатово</t>
  </si>
  <si>
    <t>Итого по объекту 7</t>
  </si>
  <si>
    <t>Газопровод межпоселковый ГРС Тихоново - п. Тасинский - Тасинский Бор   Гусь-Хрустального района Владимирской области</t>
  </si>
  <si>
    <t>п. Тасинский Бор</t>
  </si>
  <si>
    <t>п. Тасинский</t>
  </si>
  <si>
    <t>Итого по объекту 8</t>
  </si>
  <si>
    <t>Газопровод межпоселковый ГРС п. Анопино - д. Жары - д. Арсамаки Гусь-Хрустального района Владимирской области</t>
  </si>
  <si>
    <t>д. Жары</t>
  </si>
  <si>
    <t>д. Арсамаки</t>
  </si>
  <si>
    <t>Итого по объекту 9</t>
  </si>
  <si>
    <t>школа</t>
  </si>
  <si>
    <t>храм</t>
  </si>
  <si>
    <t>д. Ильичево</t>
  </si>
  <si>
    <t>д. Кузьмино</t>
  </si>
  <si>
    <t>д. Будевичи</t>
  </si>
  <si>
    <t>д/сад</t>
  </si>
  <si>
    <t>ФАП</t>
  </si>
  <si>
    <t>школа, ФАП, здание администрации</t>
  </si>
  <si>
    <t>школа, д/сад, ФАП, ДК</t>
  </si>
  <si>
    <t>ФАП, здание администрации</t>
  </si>
  <si>
    <t>ДК</t>
  </si>
  <si>
    <t>Распределительный газопровод низкого давления для газоснабжения жилых домов д. Константиново</t>
  </si>
  <si>
    <t>д. Константи- ново</t>
  </si>
  <si>
    <t>Итого по объекту 10</t>
  </si>
  <si>
    <t>Газопровод высокого давления, ПРГ, для газоснабжения жилых домов д. Константиново</t>
  </si>
  <si>
    <t>Газопровод межпоселковый ГРС Перово -  д. Часлицы - с. Палищи - д. Спудни - д. Мокрое - д. Шевертни - д. Орлово - п. Ильичево - д. Кузьмино - д. Будевичи -  д.Демидово - д. Тальново - д. Аристово - д. Тюрьвищи - д. Овинцы -д. Старково Гусь-Хрустального района Владимирской области</t>
  </si>
  <si>
    <t>Газопровод межпоселковый д. Старково -  д. Рязаново - д. Бобры - д. Евсино- д. Бутылки - д. Нарма  Гусь-Хрустального района Владимирской области</t>
  </si>
  <si>
    <t>д. Рязаново</t>
  </si>
  <si>
    <t>д. Бобры</t>
  </si>
  <si>
    <t>д. Евсино</t>
  </si>
  <si>
    <t>д. Бутылки</t>
  </si>
  <si>
    <t>д. Нарма</t>
  </si>
  <si>
    <t>Итого по объекту 11</t>
  </si>
  <si>
    <t>Газопровод межпоселковый п. Красное Эхо - с. Дубасово - д. Большая Артемовка Гусь-Хрустального района Владимирской области</t>
  </si>
  <si>
    <t>с. Дубасово</t>
  </si>
  <si>
    <t>д. Большая Артемовка</t>
  </si>
  <si>
    <t>д. Давыдово</t>
  </si>
  <si>
    <t>д. Семеновка</t>
  </si>
  <si>
    <t>с. Губцево</t>
  </si>
  <si>
    <t>д. Толстиково</t>
  </si>
  <si>
    <t>д. Першково</t>
  </si>
  <si>
    <t>д. Малая Артемовка</t>
  </si>
  <si>
    <t>д. Федотово</t>
  </si>
  <si>
    <t>с. Вешки</t>
  </si>
  <si>
    <t>д. Никулино</t>
  </si>
  <si>
    <t>4..</t>
  </si>
  <si>
    <t>Газопровод межпоселковый д. Давыдово- д. Семеновка- д. Губцево - д. Толстиково - д. Першково - д. Малая Артемовка - д. Федотово - с. Вешки - д. Никулино Гусь-Хрустального района Владимирской области</t>
  </si>
  <si>
    <t>клуб</t>
  </si>
  <si>
    <t>Итого по объекту 12</t>
  </si>
  <si>
    <t>Итого по объекту 13</t>
  </si>
  <si>
    <t>д. Парахино 2</t>
  </si>
  <si>
    <t>д. Потаповская</t>
  </si>
  <si>
    <t>д. Побойки</t>
  </si>
  <si>
    <t>д. Моругино</t>
  </si>
  <si>
    <t>Газопровод межпоселковый ГРС Красное Эхо -  д. Побойки - д. Моругино - д. Потаповская - д. - д. Неклюдово - д. Гаврино - п. Иванищи Гусь-Хрустального района Владимирской области</t>
  </si>
  <si>
    <t>Газопровод межпоселковый ГРС Нармуч - Труфаново - Аббакумовское - Заболотье  - Савинская - с.Эрлекс -  д. Острова  Гусь-Хрустального района Владимирской области</t>
  </si>
  <si>
    <t>Первый  зам.главы администрации района</t>
  </si>
  <si>
    <t>В.Н. Жарков</t>
  </si>
  <si>
    <t>МО Гусь-Хрустальный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</si>
</sst>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d/mm/yy"/>
    <numFmt numFmtId="166" formatCode="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name val="Arial Cyr"/>
      <family val="2"/>
      <charset val="204"/>
    </font>
    <font>
      <b/>
      <i/>
      <sz val="16"/>
      <color indexed="12"/>
      <name val="Arial Cyr"/>
      <family val="2"/>
      <charset val="204"/>
    </font>
    <font>
      <b/>
      <i/>
      <sz val="12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i/>
      <sz val="18"/>
      <name val="Arial Cyr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Arial Cyr"/>
      <family val="2"/>
      <charset val="204"/>
    </font>
    <font>
      <b/>
      <i/>
      <sz val="12"/>
      <color rgb="FF0000FF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family val="2"/>
      <charset val="204"/>
    </font>
    <font>
      <b/>
      <sz val="10"/>
      <name val="Times New Roman"/>
      <family val="1"/>
      <charset val="1"/>
    </font>
    <font>
      <b/>
      <sz val="10"/>
      <color rgb="FF000000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5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left" vertical="justify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0" fontId="16" fillId="0" borderId="0" xfId="0" applyFont="1"/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1" fillId="2" borderId="1" xfId="0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2" fontId="11" fillId="2" borderId="4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22" fillId="0" borderId="0" xfId="0" applyFont="1" applyBorder="1"/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"/>
  <sheetViews>
    <sheetView tabSelected="1" topLeftCell="A86" zoomScale="75" zoomScaleNormal="75" zoomScaleSheetLayoutView="75" zoomScalePageLayoutView="75" workbookViewId="0">
      <selection activeCell="V12" sqref="V12"/>
    </sheetView>
  </sheetViews>
  <sheetFormatPr defaultRowHeight="12.75" x14ac:dyDescent="0.2"/>
  <cols>
    <col min="1" max="1" width="6.28515625" customWidth="1"/>
    <col min="2" max="2" width="24.5703125" customWidth="1"/>
    <col min="3" max="3" width="13.42578125" customWidth="1"/>
    <col min="4" max="4" width="10.7109375" customWidth="1"/>
    <col min="5" max="5" width="14.5703125" customWidth="1"/>
    <col min="6" max="6" width="14.85546875" customWidth="1"/>
    <col min="7" max="7" width="15.7109375" customWidth="1"/>
    <col min="8" max="8" width="19.140625" customWidth="1"/>
    <col min="9" max="9" width="17.42578125" customWidth="1"/>
    <col min="10" max="10" width="20" customWidth="1"/>
    <col min="11" max="14" width="15.7109375" customWidth="1"/>
    <col min="15" max="15" width="15.140625" customWidth="1"/>
    <col min="16" max="16" width="16.7109375" customWidth="1"/>
    <col min="17" max="17" width="15.140625" customWidth="1"/>
    <col min="18" max="18" width="18.7109375" customWidth="1"/>
  </cols>
  <sheetData>
    <row r="1" spans="1:18" ht="51.75" customHeight="1" x14ac:dyDescent="0.2">
      <c r="I1" s="134"/>
      <c r="J1" s="134"/>
      <c r="K1" s="134"/>
      <c r="P1" s="6"/>
      <c r="Q1" s="6"/>
      <c r="R1" s="6"/>
    </row>
    <row r="2" spans="1:18" s="5" customFormat="1" ht="35.25" customHeight="1" x14ac:dyDescent="0.25">
      <c r="A2" s="139" t="s">
        <v>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20.2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40"/>
      <c r="Q3" s="140"/>
    </row>
    <row r="5" spans="1:18" ht="64.5" customHeight="1" x14ac:dyDescent="0.2">
      <c r="A5" s="128" t="s">
        <v>16</v>
      </c>
      <c r="B5" s="128" t="s">
        <v>15</v>
      </c>
      <c r="C5" s="128" t="s">
        <v>14</v>
      </c>
      <c r="D5" s="128" t="s">
        <v>13</v>
      </c>
      <c r="E5" s="128" t="s">
        <v>12</v>
      </c>
      <c r="F5" s="128" t="s">
        <v>24</v>
      </c>
      <c r="G5" s="128" t="s">
        <v>11</v>
      </c>
      <c r="H5" s="7" t="s">
        <v>22</v>
      </c>
      <c r="I5" s="7" t="s">
        <v>23</v>
      </c>
      <c r="J5" s="145" t="s">
        <v>20</v>
      </c>
      <c r="K5" s="146"/>
      <c r="L5" s="146"/>
      <c r="M5" s="146"/>
      <c r="N5" s="146"/>
      <c r="O5" s="146"/>
      <c r="P5" s="146"/>
      <c r="Q5" s="146"/>
      <c r="R5" s="147"/>
    </row>
    <row r="6" spans="1:18" ht="31.15" customHeight="1" x14ac:dyDescent="0.2">
      <c r="A6" s="129"/>
      <c r="B6" s="129"/>
      <c r="C6" s="129"/>
      <c r="D6" s="129"/>
      <c r="E6" s="129"/>
      <c r="F6" s="129"/>
      <c r="G6" s="129"/>
      <c r="H6" s="128" t="s">
        <v>21</v>
      </c>
      <c r="I6" s="128" t="s">
        <v>17</v>
      </c>
      <c r="J6" s="128" t="s">
        <v>18</v>
      </c>
      <c r="K6" s="131" t="s">
        <v>10</v>
      </c>
      <c r="L6" s="131"/>
      <c r="M6" s="131"/>
      <c r="N6" s="131"/>
      <c r="O6" s="131"/>
      <c r="P6" s="131" t="s">
        <v>19</v>
      </c>
      <c r="Q6" s="131"/>
      <c r="R6" s="131"/>
    </row>
    <row r="7" spans="1:18" ht="76.5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8" t="s">
        <v>9</v>
      </c>
      <c r="L7" s="131" t="s">
        <v>8</v>
      </c>
      <c r="M7" s="131"/>
      <c r="N7" s="131"/>
      <c r="O7" s="128" t="s">
        <v>7</v>
      </c>
      <c r="P7" s="131" t="s">
        <v>6</v>
      </c>
      <c r="Q7" s="131"/>
      <c r="R7" s="131"/>
    </row>
    <row r="8" spans="1:18" ht="75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8" t="s">
        <v>5</v>
      </c>
      <c r="M8" s="8" t="s">
        <v>4</v>
      </c>
      <c r="N8" s="8" t="s">
        <v>3</v>
      </c>
      <c r="O8" s="130"/>
      <c r="P8" s="9" t="s">
        <v>2</v>
      </c>
      <c r="Q8" s="9" t="s">
        <v>1</v>
      </c>
      <c r="R8" s="9" t="s">
        <v>0</v>
      </c>
    </row>
    <row r="9" spans="1:18" ht="38.450000000000003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7">
        <v>16</v>
      </c>
      <c r="Q9" s="7">
        <v>17</v>
      </c>
      <c r="R9" s="7">
        <v>18</v>
      </c>
    </row>
    <row r="10" spans="1:18" ht="38.450000000000003" customHeight="1" x14ac:dyDescent="0.2">
      <c r="A10" s="7"/>
      <c r="B10" s="7" t="s">
        <v>130</v>
      </c>
      <c r="C10" s="7"/>
      <c r="D10" s="7"/>
      <c r="E10" s="30"/>
      <c r="F10" s="31"/>
      <c r="G10" s="30"/>
      <c r="H10" s="7">
        <v>0</v>
      </c>
      <c r="I10" s="31"/>
      <c r="J10" s="31">
        <f>J18+J23+J26+J36+J40+J46+J62+J68+J74+J76+J79+J82+J85</f>
        <v>147.4</v>
      </c>
      <c r="K10" s="31">
        <f t="shared" ref="K10:N10" si="0">K18+K23+K26+K36+K40+K46+K62+K68+K74+K76+K79+K82+K85</f>
        <v>3828</v>
      </c>
      <c r="L10" s="31">
        <f t="shared" si="0"/>
        <v>2498</v>
      </c>
      <c r="M10" s="31">
        <f t="shared" si="0"/>
        <v>2498</v>
      </c>
      <c r="N10" s="31">
        <f t="shared" si="0"/>
        <v>2498</v>
      </c>
      <c r="O10" s="7"/>
      <c r="P10" s="30"/>
      <c r="Q10" s="31"/>
      <c r="R10" s="7"/>
    </row>
    <row r="11" spans="1:18" ht="78" customHeight="1" x14ac:dyDescent="0.2">
      <c r="A11" s="123">
        <v>1</v>
      </c>
      <c r="B11" s="123" t="s">
        <v>25</v>
      </c>
      <c r="C11" s="151" t="s">
        <v>45</v>
      </c>
      <c r="D11" s="151">
        <v>110</v>
      </c>
      <c r="E11" s="151">
        <v>2267</v>
      </c>
      <c r="F11" s="142">
        <v>1259.2</v>
      </c>
      <c r="G11" s="141" t="s">
        <v>26</v>
      </c>
      <c r="H11" s="151">
        <v>0</v>
      </c>
      <c r="I11" s="151">
        <v>20</v>
      </c>
      <c r="J11" s="141">
        <v>3.8</v>
      </c>
      <c r="K11" s="141">
        <v>257</v>
      </c>
      <c r="L11" s="141">
        <v>147</v>
      </c>
      <c r="M11" s="141">
        <v>147</v>
      </c>
      <c r="N11" s="141">
        <v>147</v>
      </c>
      <c r="O11" s="157">
        <v>2022</v>
      </c>
      <c r="P11" s="29" t="s">
        <v>38</v>
      </c>
      <c r="Q11" s="29">
        <v>65</v>
      </c>
      <c r="R11" s="34">
        <v>2022</v>
      </c>
    </row>
    <row r="12" spans="1:18" s="23" customFormat="1" ht="42.75" customHeight="1" x14ac:dyDescent="0.2">
      <c r="A12" s="123"/>
      <c r="B12" s="123"/>
      <c r="C12" s="151"/>
      <c r="D12" s="151"/>
      <c r="E12" s="151"/>
      <c r="F12" s="142"/>
      <c r="G12" s="144"/>
      <c r="H12" s="151"/>
      <c r="I12" s="151"/>
      <c r="J12" s="141"/>
      <c r="K12" s="141"/>
      <c r="L12" s="141"/>
      <c r="M12" s="141"/>
      <c r="N12" s="141"/>
      <c r="O12" s="151"/>
      <c r="P12" s="20" t="s">
        <v>39</v>
      </c>
      <c r="Q12" s="21">
        <v>25</v>
      </c>
      <c r="R12" s="35">
        <v>2022</v>
      </c>
    </row>
    <row r="13" spans="1:18" s="23" customFormat="1" ht="36" customHeight="1" x14ac:dyDescent="0.2">
      <c r="A13" s="123"/>
      <c r="B13" s="123"/>
      <c r="C13" s="151"/>
      <c r="D13" s="151"/>
      <c r="E13" s="151"/>
      <c r="F13" s="142"/>
      <c r="G13" s="28" t="s">
        <v>27</v>
      </c>
      <c r="H13" s="151"/>
      <c r="I13" s="151"/>
      <c r="J13" s="13">
        <v>5.2</v>
      </c>
      <c r="K13" s="11">
        <v>228</v>
      </c>
      <c r="L13" s="11">
        <v>131</v>
      </c>
      <c r="M13" s="3">
        <v>131</v>
      </c>
      <c r="N13" s="3">
        <v>131</v>
      </c>
      <c r="O13" s="151"/>
      <c r="P13" s="20" t="s">
        <v>40</v>
      </c>
      <c r="Q13" s="21">
        <v>70</v>
      </c>
      <c r="R13" s="35">
        <v>2022</v>
      </c>
    </row>
    <row r="14" spans="1:18" s="23" customFormat="1" ht="60" customHeight="1" x14ac:dyDescent="0.2">
      <c r="A14" s="123"/>
      <c r="B14" s="123"/>
      <c r="C14" s="151"/>
      <c r="D14" s="151"/>
      <c r="E14" s="151"/>
      <c r="F14" s="142"/>
      <c r="G14" s="28" t="s">
        <v>28</v>
      </c>
      <c r="H14" s="151"/>
      <c r="I14" s="151"/>
      <c r="J14" s="13">
        <v>4.5</v>
      </c>
      <c r="K14" s="11">
        <v>136</v>
      </c>
      <c r="L14" s="11">
        <v>55</v>
      </c>
      <c r="M14" s="3">
        <v>55</v>
      </c>
      <c r="N14" s="3">
        <v>55</v>
      </c>
      <c r="O14" s="151"/>
      <c r="P14" s="24" t="s">
        <v>41</v>
      </c>
      <c r="Q14" s="21">
        <v>65</v>
      </c>
      <c r="R14" s="35">
        <v>2022</v>
      </c>
    </row>
    <row r="15" spans="1:18" s="23" customFormat="1" ht="33.6" customHeight="1" x14ac:dyDescent="0.2">
      <c r="A15" s="123"/>
      <c r="B15" s="123"/>
      <c r="C15" s="151"/>
      <c r="D15" s="151"/>
      <c r="E15" s="151"/>
      <c r="F15" s="142"/>
      <c r="G15" s="28" t="s">
        <v>29</v>
      </c>
      <c r="H15" s="151"/>
      <c r="I15" s="151"/>
      <c r="J15" s="13">
        <v>1.8</v>
      </c>
      <c r="K15" s="11">
        <v>55</v>
      </c>
      <c r="L15" s="11">
        <v>12</v>
      </c>
      <c r="M15" s="3">
        <v>12</v>
      </c>
      <c r="N15" s="3">
        <v>12</v>
      </c>
      <c r="O15" s="151"/>
      <c r="P15" s="25"/>
      <c r="Q15" s="26"/>
      <c r="R15" s="22"/>
    </row>
    <row r="16" spans="1:18" s="23" customFormat="1" ht="31.15" customHeight="1" x14ac:dyDescent="0.2">
      <c r="A16" s="123"/>
      <c r="B16" s="123"/>
      <c r="C16" s="151"/>
      <c r="D16" s="151"/>
      <c r="E16" s="151"/>
      <c r="F16" s="142"/>
      <c r="G16" s="28" t="s">
        <v>30</v>
      </c>
      <c r="H16" s="151"/>
      <c r="I16" s="151"/>
      <c r="J16" s="13">
        <v>2.6</v>
      </c>
      <c r="K16" s="11">
        <v>64</v>
      </c>
      <c r="L16" s="11">
        <v>11</v>
      </c>
      <c r="M16" s="3">
        <v>11</v>
      </c>
      <c r="N16" s="3">
        <v>11</v>
      </c>
      <c r="O16" s="151"/>
      <c r="P16" s="25"/>
      <c r="Q16" s="26"/>
      <c r="R16" s="22"/>
    </row>
    <row r="17" spans="1:18" s="23" customFormat="1" ht="42" customHeight="1" x14ac:dyDescent="0.2">
      <c r="A17" s="123"/>
      <c r="B17" s="123"/>
      <c r="C17" s="141"/>
      <c r="D17" s="141"/>
      <c r="E17" s="141"/>
      <c r="F17" s="143"/>
      <c r="G17" s="28" t="s">
        <v>31</v>
      </c>
      <c r="H17" s="141"/>
      <c r="I17" s="141"/>
      <c r="J17" s="13">
        <v>2.7</v>
      </c>
      <c r="K17" s="11">
        <v>25</v>
      </c>
      <c r="L17" s="11">
        <v>17</v>
      </c>
      <c r="M17" s="3">
        <v>17</v>
      </c>
      <c r="N17" s="3">
        <v>17</v>
      </c>
      <c r="O17" s="141"/>
      <c r="P17" s="25"/>
      <c r="Q17" s="26"/>
      <c r="R17" s="22"/>
    </row>
    <row r="18" spans="1:18" s="61" customFormat="1" ht="24.6" customHeight="1" x14ac:dyDescent="0.2">
      <c r="A18" s="123"/>
      <c r="B18" s="50" t="s">
        <v>32</v>
      </c>
      <c r="C18" s="51"/>
      <c r="D18" s="52"/>
      <c r="E18" s="53">
        <f>E11</f>
        <v>2267</v>
      </c>
      <c r="F18" s="54">
        <f>F11</f>
        <v>1259.2</v>
      </c>
      <c r="G18" s="55">
        <v>6</v>
      </c>
      <c r="H18" s="56">
        <v>0</v>
      </c>
      <c r="I18" s="56">
        <f>I11</f>
        <v>20</v>
      </c>
      <c r="J18" s="56">
        <f>J17+J16+J15+J14+J13+J11</f>
        <v>20.6</v>
      </c>
      <c r="K18" s="57">
        <f t="shared" ref="K18:N18" si="1">K17+K16+K15+K14+K13+K11</f>
        <v>765</v>
      </c>
      <c r="L18" s="57">
        <f t="shared" si="1"/>
        <v>373</v>
      </c>
      <c r="M18" s="57">
        <f t="shared" si="1"/>
        <v>373</v>
      </c>
      <c r="N18" s="57">
        <f t="shared" si="1"/>
        <v>373</v>
      </c>
      <c r="O18" s="58"/>
      <c r="P18" s="59">
        <v>4</v>
      </c>
      <c r="Q18" s="60">
        <f>Q14+Q13+Q12+Q11</f>
        <v>225</v>
      </c>
      <c r="R18" s="58"/>
    </row>
    <row r="19" spans="1:18" s="23" customFormat="1" ht="24.6" customHeight="1" x14ac:dyDescent="0.2">
      <c r="A19" s="130">
        <v>2</v>
      </c>
      <c r="B19" s="162" t="s">
        <v>36</v>
      </c>
      <c r="C19" s="136" t="s">
        <v>45</v>
      </c>
      <c r="D19" s="132">
        <v>110</v>
      </c>
      <c r="E19" s="133">
        <v>398</v>
      </c>
      <c r="F19" s="161">
        <v>220.9</v>
      </c>
      <c r="G19" s="150" t="s">
        <v>35</v>
      </c>
      <c r="H19" s="148">
        <v>0</v>
      </c>
      <c r="I19" s="148">
        <v>3.02</v>
      </c>
      <c r="J19" s="148">
        <v>4.2</v>
      </c>
      <c r="K19" s="150">
        <v>107</v>
      </c>
      <c r="L19" s="150">
        <v>85</v>
      </c>
      <c r="M19" s="150">
        <v>85</v>
      </c>
      <c r="N19" s="150">
        <v>85</v>
      </c>
      <c r="O19" s="149">
        <v>2022</v>
      </c>
      <c r="P19" s="159" t="s">
        <v>42</v>
      </c>
      <c r="Q19" s="160">
        <v>30</v>
      </c>
      <c r="R19" s="149">
        <v>2022</v>
      </c>
    </row>
    <row r="20" spans="1:18" s="23" customFormat="1" ht="49.9" customHeight="1" x14ac:dyDescent="0.2">
      <c r="A20" s="130"/>
      <c r="B20" s="162"/>
      <c r="C20" s="136"/>
      <c r="D20" s="132"/>
      <c r="E20" s="133"/>
      <c r="F20" s="161"/>
      <c r="G20" s="150"/>
      <c r="H20" s="148"/>
      <c r="I20" s="148"/>
      <c r="J20" s="148"/>
      <c r="K20" s="150"/>
      <c r="L20" s="150"/>
      <c r="M20" s="150"/>
      <c r="N20" s="150"/>
      <c r="O20" s="149"/>
      <c r="P20" s="159"/>
      <c r="Q20" s="160"/>
      <c r="R20" s="149"/>
    </row>
    <row r="21" spans="1:18" s="23" customFormat="1" ht="44.85" customHeight="1" x14ac:dyDescent="0.2">
      <c r="A21" s="130"/>
      <c r="B21" s="162"/>
      <c r="C21" s="136"/>
      <c r="D21" s="132"/>
      <c r="E21" s="133"/>
      <c r="F21" s="161"/>
      <c r="G21" s="150"/>
      <c r="H21" s="148"/>
      <c r="I21" s="148"/>
      <c r="J21" s="148"/>
      <c r="K21" s="150"/>
      <c r="L21" s="150"/>
      <c r="M21" s="150"/>
      <c r="N21" s="150"/>
      <c r="O21" s="149"/>
      <c r="P21" s="27" t="s">
        <v>43</v>
      </c>
      <c r="Q21" s="13">
        <v>65</v>
      </c>
      <c r="R21" s="32">
        <v>2022</v>
      </c>
    </row>
    <row r="22" spans="1:18" s="23" customFormat="1" ht="30.2" customHeight="1" x14ac:dyDescent="0.2">
      <c r="A22" s="130"/>
      <c r="B22" s="162"/>
      <c r="C22" s="136"/>
      <c r="D22" s="132"/>
      <c r="E22" s="133"/>
      <c r="F22" s="161"/>
      <c r="G22" s="150"/>
      <c r="H22" s="148"/>
      <c r="I22" s="148"/>
      <c r="J22" s="148"/>
      <c r="K22" s="150"/>
      <c r="L22" s="150"/>
      <c r="M22" s="150"/>
      <c r="N22" s="150"/>
      <c r="O22" s="149"/>
      <c r="P22" s="3" t="s">
        <v>44</v>
      </c>
      <c r="Q22" s="13">
        <v>36</v>
      </c>
      <c r="R22" s="32">
        <v>2022</v>
      </c>
    </row>
    <row r="23" spans="1:18" s="61" customFormat="1" ht="27" customHeight="1" x14ac:dyDescent="0.2">
      <c r="A23" s="130"/>
      <c r="B23" s="62" t="s">
        <v>33</v>
      </c>
      <c r="C23" s="63"/>
      <c r="D23" s="64"/>
      <c r="E23" s="65">
        <f>E19</f>
        <v>398</v>
      </c>
      <c r="F23" s="66">
        <f>F19</f>
        <v>220.9</v>
      </c>
      <c r="G23" s="67">
        <v>1</v>
      </c>
      <c r="H23" s="68">
        <v>0</v>
      </c>
      <c r="I23" s="68">
        <f>I19</f>
        <v>3.02</v>
      </c>
      <c r="J23" s="68">
        <f t="shared" ref="J23:N23" si="2">J19</f>
        <v>4.2</v>
      </c>
      <c r="K23" s="69">
        <f t="shared" si="2"/>
        <v>107</v>
      </c>
      <c r="L23" s="69">
        <f t="shared" si="2"/>
        <v>85</v>
      </c>
      <c r="M23" s="69">
        <f t="shared" si="2"/>
        <v>85</v>
      </c>
      <c r="N23" s="69">
        <f t="shared" si="2"/>
        <v>85</v>
      </c>
      <c r="O23" s="70"/>
      <c r="P23" s="67">
        <v>3</v>
      </c>
      <c r="Q23" s="68">
        <f>Q22+Q21+Q19</f>
        <v>131</v>
      </c>
      <c r="R23" s="70"/>
    </row>
    <row r="24" spans="1:18" s="61" customFormat="1" ht="36" customHeight="1" x14ac:dyDescent="0.2">
      <c r="A24" s="100"/>
      <c r="B24" s="152" t="s">
        <v>105</v>
      </c>
      <c r="C24" s="93"/>
      <c r="D24" s="94"/>
      <c r="E24" s="95"/>
      <c r="F24" s="96"/>
      <c r="G24" s="102" t="s">
        <v>106</v>
      </c>
      <c r="H24" s="125"/>
      <c r="I24" s="125">
        <v>12.4</v>
      </c>
      <c r="J24" s="90">
        <v>1.9</v>
      </c>
      <c r="K24" s="98">
        <v>64</v>
      </c>
      <c r="L24" s="98">
        <v>51</v>
      </c>
      <c r="M24" s="98">
        <v>51</v>
      </c>
      <c r="N24" s="98">
        <v>51</v>
      </c>
      <c r="O24" s="154">
        <v>2023</v>
      </c>
      <c r="P24" s="97"/>
      <c r="Q24" s="90"/>
      <c r="R24" s="99"/>
    </row>
    <row r="25" spans="1:18" s="61" customFormat="1" ht="58.5" customHeight="1" x14ac:dyDescent="0.2">
      <c r="A25" s="129">
        <v>3</v>
      </c>
      <c r="B25" s="153"/>
      <c r="C25" s="93"/>
      <c r="D25" s="94"/>
      <c r="E25" s="95"/>
      <c r="F25" s="96"/>
      <c r="G25" s="103" t="s">
        <v>107</v>
      </c>
      <c r="H25" s="127"/>
      <c r="I25" s="127"/>
      <c r="J25" s="90">
        <v>2.5</v>
      </c>
      <c r="K25" s="98">
        <v>12</v>
      </c>
      <c r="L25" s="98">
        <v>10</v>
      </c>
      <c r="M25" s="98">
        <v>10</v>
      </c>
      <c r="N25" s="98">
        <v>10</v>
      </c>
      <c r="O25" s="155"/>
      <c r="P25" s="97"/>
      <c r="Q25" s="90"/>
      <c r="R25" s="99"/>
    </row>
    <row r="26" spans="1:18" s="61" customFormat="1" ht="27" customHeight="1" x14ac:dyDescent="0.2">
      <c r="A26" s="130"/>
      <c r="B26" s="92" t="s">
        <v>34</v>
      </c>
      <c r="C26" s="63"/>
      <c r="D26" s="64"/>
      <c r="E26" s="65"/>
      <c r="F26" s="66"/>
      <c r="G26" s="67">
        <v>2</v>
      </c>
      <c r="H26" s="68"/>
      <c r="I26" s="85">
        <v>12.4</v>
      </c>
      <c r="J26" s="68">
        <f>J24+J25</f>
        <v>4.4000000000000004</v>
      </c>
      <c r="K26" s="68">
        <f t="shared" ref="K26:N26" si="3">K24+K25</f>
        <v>76</v>
      </c>
      <c r="L26" s="68">
        <f t="shared" si="3"/>
        <v>61</v>
      </c>
      <c r="M26" s="68">
        <f t="shared" si="3"/>
        <v>61</v>
      </c>
      <c r="N26" s="68">
        <f t="shared" si="3"/>
        <v>61</v>
      </c>
      <c r="O26" s="70"/>
      <c r="P26" s="67"/>
      <c r="Q26" s="68"/>
      <c r="R26" s="70"/>
    </row>
    <row r="27" spans="1:18" s="61" customFormat="1" ht="27" customHeight="1" x14ac:dyDescent="0.2">
      <c r="A27" s="128" t="s">
        <v>117</v>
      </c>
      <c r="B27" s="152" t="s">
        <v>118</v>
      </c>
      <c r="C27" s="93"/>
      <c r="D27" s="94"/>
      <c r="E27" s="95"/>
      <c r="F27" s="96"/>
      <c r="G27" s="102" t="s">
        <v>108</v>
      </c>
      <c r="H27" s="125"/>
      <c r="I27" s="125">
        <v>22.6</v>
      </c>
      <c r="J27" s="105">
        <v>2.4</v>
      </c>
      <c r="K27" s="104">
        <v>43</v>
      </c>
      <c r="L27" s="104">
        <v>22</v>
      </c>
      <c r="M27" s="104">
        <v>22</v>
      </c>
      <c r="N27" s="104">
        <v>22</v>
      </c>
      <c r="O27" s="170">
        <v>2022</v>
      </c>
      <c r="P27" s="97"/>
      <c r="Q27" s="90"/>
      <c r="R27" s="170">
        <v>2022</v>
      </c>
    </row>
    <row r="28" spans="1:18" s="61" customFormat="1" ht="27" customHeight="1" x14ac:dyDescent="0.2">
      <c r="A28" s="129"/>
      <c r="B28" s="169"/>
      <c r="C28" s="93"/>
      <c r="D28" s="94"/>
      <c r="E28" s="95"/>
      <c r="F28" s="96"/>
      <c r="G28" s="102" t="s">
        <v>109</v>
      </c>
      <c r="H28" s="126"/>
      <c r="I28" s="126"/>
      <c r="J28" s="105">
        <v>3.2</v>
      </c>
      <c r="K28" s="104">
        <v>207</v>
      </c>
      <c r="L28" s="104">
        <v>180</v>
      </c>
      <c r="M28" s="104">
        <v>180</v>
      </c>
      <c r="N28" s="104">
        <v>180</v>
      </c>
      <c r="O28" s="171"/>
      <c r="P28" s="102" t="s">
        <v>82</v>
      </c>
      <c r="Q28" s="90">
        <v>50</v>
      </c>
      <c r="R28" s="171"/>
    </row>
    <row r="29" spans="1:18" s="61" customFormat="1" ht="27" customHeight="1" x14ac:dyDescent="0.2">
      <c r="A29" s="129"/>
      <c r="B29" s="169"/>
      <c r="C29" s="93"/>
      <c r="D29" s="94"/>
      <c r="E29" s="95"/>
      <c r="F29" s="96"/>
      <c r="G29" s="102" t="s">
        <v>110</v>
      </c>
      <c r="H29" s="126"/>
      <c r="I29" s="126"/>
      <c r="J29" s="105">
        <v>2.8</v>
      </c>
      <c r="K29" s="104">
        <v>65</v>
      </c>
      <c r="L29" s="104">
        <v>39</v>
      </c>
      <c r="M29" s="104">
        <v>39</v>
      </c>
      <c r="N29" s="104">
        <v>39</v>
      </c>
      <c r="O29" s="171"/>
      <c r="P29" s="102" t="s">
        <v>83</v>
      </c>
      <c r="Q29" s="90">
        <v>15</v>
      </c>
      <c r="R29" s="171"/>
    </row>
    <row r="30" spans="1:18" s="61" customFormat="1" ht="27" customHeight="1" x14ac:dyDescent="0.2">
      <c r="A30" s="129"/>
      <c r="B30" s="169"/>
      <c r="C30" s="93"/>
      <c r="D30" s="94"/>
      <c r="E30" s="95"/>
      <c r="F30" s="96"/>
      <c r="G30" s="102" t="s">
        <v>111</v>
      </c>
      <c r="H30" s="126"/>
      <c r="I30" s="126"/>
      <c r="J30" s="105">
        <v>2</v>
      </c>
      <c r="K30" s="104">
        <v>51</v>
      </c>
      <c r="L30" s="104">
        <v>38</v>
      </c>
      <c r="M30" s="104">
        <v>38</v>
      </c>
      <c r="N30" s="104">
        <v>38</v>
      </c>
      <c r="O30" s="171"/>
      <c r="P30" s="102"/>
      <c r="Q30" s="90"/>
      <c r="R30" s="171"/>
    </row>
    <row r="31" spans="1:18" s="61" customFormat="1" ht="27" customHeight="1" x14ac:dyDescent="0.2">
      <c r="A31" s="129"/>
      <c r="B31" s="169"/>
      <c r="C31" s="93"/>
      <c r="D31" s="94"/>
      <c r="E31" s="95"/>
      <c r="F31" s="96"/>
      <c r="G31" s="102" t="s">
        <v>112</v>
      </c>
      <c r="H31" s="126"/>
      <c r="I31" s="126"/>
      <c r="J31" s="105">
        <v>2.5</v>
      </c>
      <c r="K31" s="104">
        <v>63</v>
      </c>
      <c r="L31" s="104">
        <v>43</v>
      </c>
      <c r="M31" s="104">
        <v>43</v>
      </c>
      <c r="N31" s="104">
        <v>43</v>
      </c>
      <c r="O31" s="171"/>
      <c r="P31" s="102"/>
      <c r="Q31" s="90"/>
      <c r="R31" s="171"/>
    </row>
    <row r="32" spans="1:18" s="61" customFormat="1" ht="27" customHeight="1" x14ac:dyDescent="0.2">
      <c r="A32" s="129"/>
      <c r="B32" s="169"/>
      <c r="C32" s="93"/>
      <c r="D32" s="94"/>
      <c r="E32" s="95"/>
      <c r="F32" s="96"/>
      <c r="G32" s="103" t="s">
        <v>113</v>
      </c>
      <c r="H32" s="126"/>
      <c r="I32" s="126"/>
      <c r="J32" s="105">
        <v>1.8</v>
      </c>
      <c r="K32" s="104">
        <v>42</v>
      </c>
      <c r="L32" s="104">
        <v>28</v>
      </c>
      <c r="M32" s="104">
        <v>28</v>
      </c>
      <c r="N32" s="104">
        <v>28</v>
      </c>
      <c r="O32" s="171"/>
      <c r="P32" s="102"/>
      <c r="Q32" s="90"/>
      <c r="R32" s="171"/>
    </row>
    <row r="33" spans="1:18" s="61" customFormat="1" ht="27" customHeight="1" x14ac:dyDescent="0.2">
      <c r="A33" s="129"/>
      <c r="B33" s="169"/>
      <c r="C33" s="93"/>
      <c r="D33" s="94"/>
      <c r="E33" s="95"/>
      <c r="F33" s="96"/>
      <c r="G33" s="102" t="s">
        <v>114</v>
      </c>
      <c r="H33" s="126"/>
      <c r="I33" s="126"/>
      <c r="J33" s="105">
        <v>2.4</v>
      </c>
      <c r="K33" s="104">
        <v>80</v>
      </c>
      <c r="L33" s="104">
        <v>45</v>
      </c>
      <c r="M33" s="104">
        <v>45</v>
      </c>
      <c r="N33" s="104">
        <v>45</v>
      </c>
      <c r="O33" s="171"/>
      <c r="P33" s="102"/>
      <c r="Q33" s="90"/>
      <c r="R33" s="171"/>
    </row>
    <row r="34" spans="1:18" s="61" customFormat="1" ht="27" customHeight="1" x14ac:dyDescent="0.2">
      <c r="A34" s="129"/>
      <c r="B34" s="169"/>
      <c r="C34" s="93"/>
      <c r="D34" s="94"/>
      <c r="E34" s="95"/>
      <c r="F34" s="96"/>
      <c r="G34" s="102" t="s">
        <v>115</v>
      </c>
      <c r="H34" s="126"/>
      <c r="I34" s="126"/>
      <c r="J34" s="105">
        <v>3</v>
      </c>
      <c r="K34" s="104">
        <v>85</v>
      </c>
      <c r="L34" s="104">
        <v>70</v>
      </c>
      <c r="M34" s="104">
        <v>70</v>
      </c>
      <c r="N34" s="104">
        <v>70</v>
      </c>
      <c r="O34" s="171"/>
      <c r="P34" s="102" t="s">
        <v>83</v>
      </c>
      <c r="Q34" s="90">
        <v>12</v>
      </c>
      <c r="R34" s="171"/>
    </row>
    <row r="35" spans="1:18" s="61" customFormat="1" ht="27" customHeight="1" x14ac:dyDescent="0.2">
      <c r="A35" s="130"/>
      <c r="B35" s="153"/>
      <c r="C35" s="93"/>
      <c r="D35" s="94"/>
      <c r="E35" s="95"/>
      <c r="F35" s="96"/>
      <c r="G35" s="102" t="s">
        <v>116</v>
      </c>
      <c r="H35" s="127"/>
      <c r="I35" s="127"/>
      <c r="J35" s="105">
        <v>3.2</v>
      </c>
      <c r="K35" s="104">
        <v>140</v>
      </c>
      <c r="L35" s="104">
        <v>140</v>
      </c>
      <c r="M35" s="104">
        <v>140</v>
      </c>
      <c r="N35" s="104">
        <v>140</v>
      </c>
      <c r="O35" s="172"/>
      <c r="P35" s="102" t="s">
        <v>119</v>
      </c>
      <c r="Q35" s="90">
        <v>20</v>
      </c>
      <c r="R35" s="172"/>
    </row>
    <row r="36" spans="1:18" s="61" customFormat="1" ht="27" customHeight="1" x14ac:dyDescent="0.2">
      <c r="A36" s="101"/>
      <c r="B36" s="92" t="s">
        <v>54</v>
      </c>
      <c r="C36" s="63"/>
      <c r="D36" s="64"/>
      <c r="E36" s="65"/>
      <c r="F36" s="66"/>
      <c r="G36" s="67">
        <v>9</v>
      </c>
      <c r="H36" s="68"/>
      <c r="I36" s="85">
        <v>22.6</v>
      </c>
      <c r="J36" s="69">
        <f>J27+J28+J29+J30+J31+J32+J33+J34+J35</f>
        <v>23.299999999999997</v>
      </c>
      <c r="K36" s="69">
        <f>K27+K28+K29+K30+K31+K32+K33+K34+K35</f>
        <v>776</v>
      </c>
      <c r="L36" s="69">
        <f t="shared" ref="L36:N36" si="4">L27+L28+L29+L30+L31+L32+L33+L34+L35</f>
        <v>605</v>
      </c>
      <c r="M36" s="69">
        <f t="shared" si="4"/>
        <v>605</v>
      </c>
      <c r="N36" s="69">
        <f t="shared" si="4"/>
        <v>605</v>
      </c>
      <c r="O36" s="70"/>
      <c r="P36" s="67"/>
      <c r="Q36" s="68"/>
      <c r="R36" s="70"/>
    </row>
    <row r="37" spans="1:18" s="1" customFormat="1" ht="34.5" customHeight="1" x14ac:dyDescent="0.2">
      <c r="A37" s="128">
        <v>5</v>
      </c>
      <c r="B37" s="122" t="s">
        <v>46</v>
      </c>
      <c r="C37" s="135"/>
      <c r="D37" s="132"/>
      <c r="E37" s="137"/>
      <c r="F37" s="138"/>
      <c r="G37" s="2" t="s">
        <v>47</v>
      </c>
      <c r="H37" s="148"/>
      <c r="I37" s="119">
        <v>3</v>
      </c>
      <c r="J37" s="13">
        <v>3</v>
      </c>
      <c r="K37" s="11">
        <v>43</v>
      </c>
      <c r="L37" s="11">
        <v>34</v>
      </c>
      <c r="M37" s="3">
        <v>34</v>
      </c>
      <c r="N37" s="3">
        <v>34</v>
      </c>
      <c r="O37" s="116">
        <v>2022</v>
      </c>
      <c r="P37" s="11"/>
      <c r="Q37" s="12"/>
      <c r="R37" s="174">
        <v>2022</v>
      </c>
    </row>
    <row r="38" spans="1:18" s="1" customFormat="1" ht="35.25" customHeight="1" x14ac:dyDescent="0.2">
      <c r="A38" s="129"/>
      <c r="B38" s="124"/>
      <c r="C38" s="136"/>
      <c r="D38" s="132"/>
      <c r="E38" s="137"/>
      <c r="F38" s="138"/>
      <c r="G38" s="2" t="s">
        <v>122</v>
      </c>
      <c r="H38" s="148"/>
      <c r="I38" s="120"/>
      <c r="J38" s="13">
        <v>5.4</v>
      </c>
      <c r="K38" s="11">
        <v>94</v>
      </c>
      <c r="L38" s="11">
        <v>75</v>
      </c>
      <c r="M38" s="3">
        <v>75</v>
      </c>
      <c r="N38" s="3">
        <v>75</v>
      </c>
      <c r="O38" s="117"/>
      <c r="P38" s="11" t="s">
        <v>82</v>
      </c>
      <c r="Q38" s="12"/>
      <c r="R38" s="175"/>
    </row>
    <row r="39" spans="1:18" s="1" customFormat="1" ht="38.25" customHeight="1" x14ac:dyDescent="0.2">
      <c r="A39" s="129"/>
      <c r="B39" s="124"/>
      <c r="C39" s="38"/>
      <c r="D39" s="39"/>
      <c r="E39" s="40"/>
      <c r="F39" s="41"/>
      <c r="G39" s="2" t="s">
        <v>48</v>
      </c>
      <c r="H39" s="36"/>
      <c r="I39" s="121"/>
      <c r="J39" s="15">
        <v>2</v>
      </c>
      <c r="K39" s="14">
        <v>26</v>
      </c>
      <c r="L39" s="14">
        <v>18</v>
      </c>
      <c r="M39" s="3">
        <v>18</v>
      </c>
      <c r="N39" s="3">
        <v>18</v>
      </c>
      <c r="O39" s="118"/>
      <c r="P39" s="14"/>
      <c r="Q39" s="19"/>
      <c r="R39" s="176"/>
    </row>
    <row r="40" spans="1:18" s="79" customFormat="1" ht="30.75" customHeight="1" x14ac:dyDescent="0.2">
      <c r="A40" s="130"/>
      <c r="B40" s="62" t="s">
        <v>70</v>
      </c>
      <c r="C40" s="71"/>
      <c r="D40" s="72"/>
      <c r="E40" s="73"/>
      <c r="F40" s="74"/>
      <c r="G40" s="75">
        <v>3</v>
      </c>
      <c r="H40" s="68">
        <v>0</v>
      </c>
      <c r="I40" s="68">
        <v>3</v>
      </c>
      <c r="J40" s="68">
        <f>J37+J38+J39</f>
        <v>10.4</v>
      </c>
      <c r="K40" s="76">
        <f>K37+K38+K39</f>
        <v>163</v>
      </c>
      <c r="L40" s="76">
        <f t="shared" ref="L40:N40" si="5">L37+L38+L39</f>
        <v>127</v>
      </c>
      <c r="M40" s="76">
        <f t="shared" si="5"/>
        <v>127</v>
      </c>
      <c r="N40" s="76">
        <f t="shared" si="5"/>
        <v>127</v>
      </c>
      <c r="O40" s="77"/>
      <c r="P40" s="78"/>
      <c r="Q40" s="74"/>
      <c r="R40" s="77"/>
    </row>
    <row r="41" spans="1:18" s="1" customFormat="1" ht="29.25" customHeight="1" x14ac:dyDescent="0.2">
      <c r="A41" s="128">
        <v>6</v>
      </c>
      <c r="B41" s="122" t="s">
        <v>127</v>
      </c>
      <c r="C41" s="16"/>
      <c r="D41" s="17"/>
      <c r="E41" s="18"/>
      <c r="F41" s="19"/>
      <c r="G41" s="2" t="s">
        <v>49</v>
      </c>
      <c r="H41" s="119"/>
      <c r="I41" s="119">
        <v>30.5</v>
      </c>
      <c r="J41" s="15">
        <v>2.6</v>
      </c>
      <c r="K41" s="14">
        <v>77</v>
      </c>
      <c r="L41" s="14">
        <v>45</v>
      </c>
      <c r="M41" s="3">
        <v>45</v>
      </c>
      <c r="N41" s="3">
        <v>45</v>
      </c>
      <c r="O41" s="116">
        <v>2025</v>
      </c>
      <c r="P41" s="14"/>
      <c r="Q41" s="19"/>
      <c r="R41" s="116">
        <v>2025</v>
      </c>
    </row>
    <row r="42" spans="1:18" s="1" customFormat="1" ht="29.25" customHeight="1" x14ac:dyDescent="0.2">
      <c r="A42" s="129"/>
      <c r="B42" s="124"/>
      <c r="C42" s="16"/>
      <c r="D42" s="17"/>
      <c r="E42" s="18"/>
      <c r="F42" s="19"/>
      <c r="G42" s="2" t="s">
        <v>50</v>
      </c>
      <c r="H42" s="120"/>
      <c r="I42" s="120"/>
      <c r="J42" s="15">
        <v>1.2</v>
      </c>
      <c r="K42" s="14">
        <v>56</v>
      </c>
      <c r="L42" s="14">
        <v>41</v>
      </c>
      <c r="M42" s="3">
        <v>41</v>
      </c>
      <c r="N42" s="3">
        <v>41</v>
      </c>
      <c r="O42" s="117"/>
      <c r="P42" s="14" t="s">
        <v>92</v>
      </c>
      <c r="Q42" s="19">
        <v>20</v>
      </c>
      <c r="R42" s="117"/>
    </row>
    <row r="43" spans="1:18" s="1" customFormat="1" ht="30.75" customHeight="1" x14ac:dyDescent="0.2">
      <c r="A43" s="129"/>
      <c r="B43" s="124"/>
      <c r="C43" s="16"/>
      <c r="D43" s="17"/>
      <c r="E43" s="18"/>
      <c r="F43" s="19"/>
      <c r="G43" s="2" t="s">
        <v>51</v>
      </c>
      <c r="H43" s="120"/>
      <c r="I43" s="120"/>
      <c r="J43" s="15">
        <v>1.4</v>
      </c>
      <c r="K43" s="14">
        <v>70</v>
      </c>
      <c r="L43" s="14">
        <v>59</v>
      </c>
      <c r="M43" s="3">
        <v>59</v>
      </c>
      <c r="N43" s="3">
        <v>59</v>
      </c>
      <c r="O43" s="117"/>
      <c r="P43" s="14"/>
      <c r="Q43" s="19"/>
      <c r="R43" s="117"/>
    </row>
    <row r="44" spans="1:18" s="1" customFormat="1" ht="30.75" customHeight="1" x14ac:dyDescent="0.2">
      <c r="A44" s="129"/>
      <c r="B44" s="124"/>
      <c r="C44" s="16"/>
      <c r="D44" s="17"/>
      <c r="E44" s="18"/>
      <c r="F44" s="19"/>
      <c r="G44" s="2" t="s">
        <v>52</v>
      </c>
      <c r="H44" s="120"/>
      <c r="I44" s="120"/>
      <c r="J44" s="15">
        <v>2</v>
      </c>
      <c r="K44" s="14">
        <v>29</v>
      </c>
      <c r="L44" s="14">
        <v>17</v>
      </c>
      <c r="M44" s="3">
        <v>17</v>
      </c>
      <c r="N44" s="3">
        <v>17</v>
      </c>
      <c r="O44" s="117"/>
      <c r="P44" s="14"/>
      <c r="Q44" s="19"/>
      <c r="R44" s="117"/>
    </row>
    <row r="45" spans="1:18" s="1" customFormat="1" ht="30.75" customHeight="1" x14ac:dyDescent="0.2">
      <c r="A45" s="129"/>
      <c r="B45" s="124"/>
      <c r="C45" s="16"/>
      <c r="D45" s="17"/>
      <c r="E45" s="18"/>
      <c r="F45" s="19"/>
      <c r="G45" s="2" t="s">
        <v>53</v>
      </c>
      <c r="H45" s="120"/>
      <c r="I45" s="120"/>
      <c r="J45" s="15">
        <v>1.1000000000000001</v>
      </c>
      <c r="K45" s="14">
        <v>18</v>
      </c>
      <c r="L45" s="14">
        <v>13</v>
      </c>
      <c r="M45" s="3">
        <v>13</v>
      </c>
      <c r="N45" s="3">
        <v>13</v>
      </c>
      <c r="O45" s="117"/>
      <c r="P45" s="14"/>
      <c r="Q45" s="19"/>
      <c r="R45" s="117"/>
    </row>
    <row r="46" spans="1:18" s="79" customFormat="1" ht="30.75" customHeight="1" x14ac:dyDescent="0.2">
      <c r="A46" s="130"/>
      <c r="B46" s="76" t="s">
        <v>71</v>
      </c>
      <c r="C46" s="71"/>
      <c r="D46" s="72"/>
      <c r="E46" s="73"/>
      <c r="F46" s="74"/>
      <c r="G46" s="75">
        <v>5</v>
      </c>
      <c r="H46" s="68"/>
      <c r="I46" s="68">
        <v>30.5</v>
      </c>
      <c r="J46" s="68">
        <f>J41+J42+J43+J45</f>
        <v>6.2999999999999989</v>
      </c>
      <c r="K46" s="68">
        <f t="shared" ref="K46:N46" si="6">K41+K42+K43+K45</f>
        <v>221</v>
      </c>
      <c r="L46" s="68">
        <f t="shared" si="6"/>
        <v>158</v>
      </c>
      <c r="M46" s="68">
        <f t="shared" si="6"/>
        <v>158</v>
      </c>
      <c r="N46" s="68">
        <f t="shared" si="6"/>
        <v>158</v>
      </c>
      <c r="O46" s="77"/>
      <c r="P46" s="78"/>
      <c r="Q46" s="74"/>
      <c r="R46" s="77"/>
    </row>
    <row r="47" spans="1:18" s="1" customFormat="1" ht="30.75" customHeight="1" x14ac:dyDescent="0.2">
      <c r="A47" s="122">
        <v>7</v>
      </c>
      <c r="B47" s="122" t="s">
        <v>97</v>
      </c>
      <c r="C47" s="16"/>
      <c r="D47" s="17"/>
      <c r="E47" s="18"/>
      <c r="F47" s="19"/>
      <c r="G47" s="2" t="s">
        <v>55</v>
      </c>
      <c r="H47" s="119"/>
      <c r="I47" s="119">
        <v>40.5</v>
      </c>
      <c r="J47" s="15">
        <v>2.2000000000000002</v>
      </c>
      <c r="K47" s="14">
        <v>60</v>
      </c>
      <c r="L47" s="14">
        <v>19</v>
      </c>
      <c r="M47" s="3">
        <v>19</v>
      </c>
      <c r="N47" s="3">
        <v>19</v>
      </c>
      <c r="O47" s="116">
        <v>2025</v>
      </c>
      <c r="P47" s="14"/>
      <c r="Q47" s="19"/>
      <c r="R47" s="116">
        <v>2025</v>
      </c>
    </row>
    <row r="48" spans="1:18" s="1" customFormat="1" ht="30.75" customHeight="1" x14ac:dyDescent="0.2">
      <c r="A48" s="124"/>
      <c r="B48" s="124"/>
      <c r="C48" s="16"/>
      <c r="D48" s="17"/>
      <c r="E48" s="18"/>
      <c r="F48" s="19"/>
      <c r="G48" s="2" t="s">
        <v>56</v>
      </c>
      <c r="H48" s="120"/>
      <c r="I48" s="120"/>
      <c r="J48" s="15">
        <v>1.7</v>
      </c>
      <c r="K48" s="14">
        <v>28</v>
      </c>
      <c r="L48" s="14">
        <v>12</v>
      </c>
      <c r="M48" s="3">
        <v>12</v>
      </c>
      <c r="N48" s="3">
        <v>12</v>
      </c>
      <c r="O48" s="117"/>
      <c r="P48" s="14"/>
      <c r="Q48" s="19"/>
      <c r="R48" s="117"/>
    </row>
    <row r="49" spans="1:18" s="1" customFormat="1" ht="30.75" customHeight="1" x14ac:dyDescent="0.2">
      <c r="A49" s="124"/>
      <c r="B49" s="124"/>
      <c r="C49" s="16"/>
      <c r="D49" s="17"/>
      <c r="E49" s="18"/>
      <c r="F49" s="19"/>
      <c r="G49" s="2" t="s">
        <v>57</v>
      </c>
      <c r="H49" s="120"/>
      <c r="I49" s="120"/>
      <c r="J49" s="15">
        <v>2.6</v>
      </c>
      <c r="K49" s="14">
        <v>53</v>
      </c>
      <c r="L49" s="14">
        <v>21</v>
      </c>
      <c r="M49" s="3">
        <v>21</v>
      </c>
      <c r="N49" s="3">
        <v>21</v>
      </c>
      <c r="O49" s="117"/>
      <c r="P49" s="14"/>
      <c r="Q49" s="19"/>
      <c r="R49" s="117"/>
    </row>
    <row r="50" spans="1:18" s="1" customFormat="1" ht="30.75" customHeight="1" x14ac:dyDescent="0.2">
      <c r="A50" s="124"/>
      <c r="B50" s="124"/>
      <c r="C50" s="16"/>
      <c r="D50" s="17"/>
      <c r="E50" s="18"/>
      <c r="F50" s="19"/>
      <c r="G50" s="2" t="s">
        <v>58</v>
      </c>
      <c r="H50" s="120"/>
      <c r="I50" s="120"/>
      <c r="J50" s="15">
        <v>3</v>
      </c>
      <c r="K50" s="14">
        <v>101</v>
      </c>
      <c r="L50" s="14">
        <v>46</v>
      </c>
      <c r="M50" s="3">
        <v>46</v>
      </c>
      <c r="N50" s="3">
        <v>46</v>
      </c>
      <c r="O50" s="117"/>
      <c r="P50" s="14" t="s">
        <v>91</v>
      </c>
      <c r="Q50" s="19">
        <v>35</v>
      </c>
      <c r="R50" s="117"/>
    </row>
    <row r="51" spans="1:18" s="1" customFormat="1" ht="30.75" customHeight="1" x14ac:dyDescent="0.2">
      <c r="A51" s="124"/>
      <c r="B51" s="124"/>
      <c r="C51" s="16"/>
      <c r="D51" s="17"/>
      <c r="E51" s="18"/>
      <c r="F51" s="19"/>
      <c r="G51" s="2" t="s">
        <v>59</v>
      </c>
      <c r="H51" s="120"/>
      <c r="I51" s="120"/>
      <c r="J51" s="15">
        <v>2.6</v>
      </c>
      <c r="K51" s="14">
        <v>97</v>
      </c>
      <c r="L51" s="14">
        <v>40</v>
      </c>
      <c r="M51" s="3">
        <v>40</v>
      </c>
      <c r="N51" s="3">
        <v>40</v>
      </c>
      <c r="O51" s="117"/>
      <c r="P51" s="14"/>
      <c r="Q51" s="19"/>
      <c r="R51" s="117"/>
    </row>
    <row r="52" spans="1:18" s="1" customFormat="1" ht="30.75" customHeight="1" x14ac:dyDescent="0.2">
      <c r="A52" s="124"/>
      <c r="B52" s="124"/>
      <c r="C52" s="16"/>
      <c r="D52" s="17"/>
      <c r="E52" s="18"/>
      <c r="F52" s="19"/>
      <c r="G52" s="2" t="s">
        <v>60</v>
      </c>
      <c r="H52" s="120"/>
      <c r="I52" s="120"/>
      <c r="J52" s="15">
        <v>2</v>
      </c>
      <c r="K52" s="14">
        <v>56</v>
      </c>
      <c r="L52" s="14">
        <v>20</v>
      </c>
      <c r="M52" s="3">
        <v>20</v>
      </c>
      <c r="N52" s="3">
        <v>20</v>
      </c>
      <c r="O52" s="117"/>
      <c r="P52" s="14"/>
      <c r="Q52" s="19"/>
      <c r="R52" s="117"/>
    </row>
    <row r="53" spans="1:18" s="1" customFormat="1" ht="30.75" customHeight="1" x14ac:dyDescent="0.2">
      <c r="A53" s="124"/>
      <c r="B53" s="124"/>
      <c r="C53" s="38"/>
      <c r="D53" s="39"/>
      <c r="E53" s="40"/>
      <c r="F53" s="41"/>
      <c r="G53" s="2" t="s">
        <v>84</v>
      </c>
      <c r="H53" s="120"/>
      <c r="I53" s="120"/>
      <c r="J53" s="36">
        <v>5.4</v>
      </c>
      <c r="K53" s="37">
        <v>143</v>
      </c>
      <c r="L53" s="37">
        <v>58</v>
      </c>
      <c r="M53" s="3">
        <v>58</v>
      </c>
      <c r="N53" s="3">
        <v>58</v>
      </c>
      <c r="O53" s="117"/>
      <c r="P53" s="37"/>
      <c r="Q53" s="41"/>
      <c r="R53" s="117"/>
    </row>
    <row r="54" spans="1:18" s="1" customFormat="1" ht="30.75" customHeight="1" x14ac:dyDescent="0.2">
      <c r="A54" s="124"/>
      <c r="B54" s="124"/>
      <c r="C54" s="38"/>
      <c r="D54" s="39"/>
      <c r="E54" s="40"/>
      <c r="F54" s="41"/>
      <c r="G54" s="2" t="s">
        <v>85</v>
      </c>
      <c r="H54" s="120"/>
      <c r="I54" s="120"/>
      <c r="J54" s="36">
        <v>2</v>
      </c>
      <c r="K54" s="37">
        <v>24</v>
      </c>
      <c r="L54" s="37">
        <v>15</v>
      </c>
      <c r="M54" s="3">
        <v>15</v>
      </c>
      <c r="N54" s="3">
        <v>15</v>
      </c>
      <c r="O54" s="117"/>
      <c r="P54" s="37"/>
      <c r="Q54" s="41"/>
      <c r="R54" s="117"/>
    </row>
    <row r="55" spans="1:18" s="1" customFormat="1" ht="30.75" customHeight="1" x14ac:dyDescent="0.2">
      <c r="A55" s="124"/>
      <c r="B55" s="124"/>
      <c r="C55" s="38"/>
      <c r="D55" s="39"/>
      <c r="E55" s="40"/>
      <c r="F55" s="41"/>
      <c r="G55" s="2" t="s">
        <v>86</v>
      </c>
      <c r="H55" s="120"/>
      <c r="I55" s="120"/>
      <c r="J55" s="36">
        <v>0.8</v>
      </c>
      <c r="K55" s="37">
        <v>11</v>
      </c>
      <c r="L55" s="37">
        <v>7</v>
      </c>
      <c r="M55" s="3">
        <v>7</v>
      </c>
      <c r="N55" s="3">
        <v>7</v>
      </c>
      <c r="O55" s="117"/>
      <c r="P55" s="37"/>
      <c r="Q55" s="41"/>
      <c r="R55" s="117"/>
    </row>
    <row r="56" spans="1:18" s="1" customFormat="1" ht="30.75" customHeight="1" x14ac:dyDescent="0.2">
      <c r="A56" s="124"/>
      <c r="B56" s="124"/>
      <c r="C56" s="16"/>
      <c r="D56" s="17"/>
      <c r="E56" s="18"/>
      <c r="F56" s="19"/>
      <c r="G56" s="2" t="s">
        <v>62</v>
      </c>
      <c r="H56" s="120"/>
      <c r="I56" s="120"/>
      <c r="J56" s="15">
        <v>8.1999999999999993</v>
      </c>
      <c r="K56" s="14">
        <v>225</v>
      </c>
      <c r="L56" s="14">
        <v>116</v>
      </c>
      <c r="M56" s="3">
        <v>116</v>
      </c>
      <c r="N56" s="3">
        <v>116</v>
      </c>
      <c r="O56" s="117"/>
      <c r="P56" s="14" t="s">
        <v>90</v>
      </c>
      <c r="Q56" s="19">
        <v>65</v>
      </c>
      <c r="R56" s="117"/>
    </row>
    <row r="57" spans="1:18" s="1" customFormat="1" ht="30.75" customHeight="1" x14ac:dyDescent="0.2">
      <c r="A57" s="124"/>
      <c r="B57" s="124"/>
      <c r="C57" s="16"/>
      <c r="D57" s="17"/>
      <c r="E57" s="18"/>
      <c r="F57" s="19"/>
      <c r="G57" s="2" t="s">
        <v>61</v>
      </c>
      <c r="H57" s="120"/>
      <c r="I57" s="120"/>
      <c r="J57" s="15">
        <v>3.6</v>
      </c>
      <c r="K57" s="14">
        <v>42</v>
      </c>
      <c r="L57" s="14">
        <v>34</v>
      </c>
      <c r="M57" s="3">
        <v>34</v>
      </c>
      <c r="N57" s="3">
        <v>34</v>
      </c>
      <c r="O57" s="117"/>
      <c r="P57" s="14"/>
      <c r="Q57" s="19"/>
      <c r="R57" s="117"/>
    </row>
    <row r="58" spans="1:18" s="1" customFormat="1" ht="30.75" customHeight="1" x14ac:dyDescent="0.2">
      <c r="A58" s="124"/>
      <c r="B58" s="124"/>
      <c r="C58" s="16"/>
      <c r="D58" s="17"/>
      <c r="E58" s="18"/>
      <c r="F58" s="19"/>
      <c r="G58" s="2" t="s">
        <v>63</v>
      </c>
      <c r="H58" s="120"/>
      <c r="I58" s="120"/>
      <c r="J58" s="15">
        <v>1.3</v>
      </c>
      <c r="K58" s="14">
        <v>21</v>
      </c>
      <c r="L58" s="14">
        <v>17</v>
      </c>
      <c r="M58" s="3">
        <v>17</v>
      </c>
      <c r="N58" s="3">
        <v>17</v>
      </c>
      <c r="O58" s="117"/>
      <c r="P58" s="14"/>
      <c r="Q58" s="19"/>
      <c r="R58" s="117"/>
    </row>
    <row r="59" spans="1:18" s="1" customFormat="1" ht="30.75" customHeight="1" x14ac:dyDescent="0.2">
      <c r="A59" s="124"/>
      <c r="B59" s="124"/>
      <c r="C59" s="16"/>
      <c r="D59" s="17"/>
      <c r="E59" s="18"/>
      <c r="F59" s="19"/>
      <c r="G59" s="2" t="s">
        <v>64</v>
      </c>
      <c r="H59" s="120"/>
      <c r="I59" s="120"/>
      <c r="J59" s="15">
        <v>4</v>
      </c>
      <c r="K59" s="14">
        <v>34</v>
      </c>
      <c r="L59" s="14">
        <v>27</v>
      </c>
      <c r="M59" s="3">
        <v>27</v>
      </c>
      <c r="N59" s="3">
        <v>27</v>
      </c>
      <c r="O59" s="117"/>
      <c r="P59" s="14"/>
      <c r="Q59" s="19"/>
      <c r="R59" s="117"/>
    </row>
    <row r="60" spans="1:18" s="1" customFormat="1" ht="30.75" customHeight="1" x14ac:dyDescent="0.2">
      <c r="A60" s="124"/>
      <c r="B60" s="124"/>
      <c r="C60" s="16"/>
      <c r="D60" s="17"/>
      <c r="E60" s="18"/>
      <c r="F60" s="19"/>
      <c r="G60" s="2" t="s">
        <v>65</v>
      </c>
      <c r="H60" s="120"/>
      <c r="I60" s="120"/>
      <c r="J60" s="15">
        <v>3</v>
      </c>
      <c r="K60" s="14">
        <v>28</v>
      </c>
      <c r="L60" s="14">
        <v>22</v>
      </c>
      <c r="M60" s="3">
        <v>22</v>
      </c>
      <c r="N60" s="3">
        <v>22</v>
      </c>
      <c r="O60" s="117"/>
      <c r="P60" s="14"/>
      <c r="Q60" s="19"/>
      <c r="R60" s="117"/>
    </row>
    <row r="61" spans="1:18" s="1" customFormat="1" ht="30.75" customHeight="1" x14ac:dyDescent="0.2">
      <c r="A61" s="124"/>
      <c r="B61" s="123"/>
      <c r="C61" s="16"/>
      <c r="D61" s="17"/>
      <c r="E61" s="18"/>
      <c r="F61" s="19"/>
      <c r="G61" s="2" t="s">
        <v>66</v>
      </c>
      <c r="H61" s="121"/>
      <c r="I61" s="121"/>
      <c r="J61" s="15">
        <v>2.6</v>
      </c>
      <c r="K61" s="14">
        <v>23</v>
      </c>
      <c r="L61" s="14">
        <v>18</v>
      </c>
      <c r="M61" s="3">
        <v>18</v>
      </c>
      <c r="N61" s="3">
        <v>18</v>
      </c>
      <c r="O61" s="118"/>
      <c r="P61" s="14"/>
      <c r="Q61" s="19"/>
      <c r="R61" s="118"/>
    </row>
    <row r="62" spans="1:18" s="79" customFormat="1" ht="30.75" customHeight="1" x14ac:dyDescent="0.2">
      <c r="A62" s="123"/>
      <c r="B62" s="81" t="s">
        <v>73</v>
      </c>
      <c r="C62" s="71"/>
      <c r="D62" s="72"/>
      <c r="E62" s="73"/>
      <c r="F62" s="74"/>
      <c r="G62" s="75">
        <v>15</v>
      </c>
      <c r="H62" s="68"/>
      <c r="I62" s="68">
        <v>40.5</v>
      </c>
      <c r="J62" s="68">
        <f>J47+J48+J49+J50+J51+J52+J53+J54+J55+J56+J57+J58+J59+J60+J61</f>
        <v>45</v>
      </c>
      <c r="K62" s="68">
        <f t="shared" ref="K62:N62" si="7">K47+K48+K49+K50+K51+K52+K53+K54+K55+K56+K57+K58+K59+K60+K61</f>
        <v>946</v>
      </c>
      <c r="L62" s="68">
        <f t="shared" si="7"/>
        <v>472</v>
      </c>
      <c r="M62" s="68">
        <f t="shared" si="7"/>
        <v>472</v>
      </c>
      <c r="N62" s="68">
        <f t="shared" si="7"/>
        <v>472</v>
      </c>
      <c r="O62" s="77"/>
      <c r="P62" s="78"/>
      <c r="Q62" s="74"/>
      <c r="R62" s="77"/>
    </row>
    <row r="63" spans="1:18" s="79" customFormat="1" ht="30.75" customHeight="1" x14ac:dyDescent="0.2">
      <c r="A63" s="152">
        <v>8</v>
      </c>
      <c r="B63" s="152" t="s">
        <v>98</v>
      </c>
      <c r="C63" s="86"/>
      <c r="D63" s="87"/>
      <c r="E63" s="88"/>
      <c r="F63" s="89"/>
      <c r="G63" s="103" t="s">
        <v>99</v>
      </c>
      <c r="H63" s="125"/>
      <c r="I63" s="125">
        <v>6</v>
      </c>
      <c r="J63" s="90">
        <v>2</v>
      </c>
      <c r="K63" s="97">
        <v>4</v>
      </c>
      <c r="L63" s="97">
        <v>2</v>
      </c>
      <c r="M63" s="97">
        <v>2</v>
      </c>
      <c r="N63" s="97">
        <v>2</v>
      </c>
      <c r="O63" s="113">
        <v>2025</v>
      </c>
      <c r="P63" s="91"/>
      <c r="Q63" s="89"/>
      <c r="R63" s="113">
        <v>2025</v>
      </c>
    </row>
    <row r="64" spans="1:18" s="79" customFormat="1" ht="30.75" customHeight="1" x14ac:dyDescent="0.2">
      <c r="A64" s="169"/>
      <c r="B64" s="169"/>
      <c r="C64" s="86"/>
      <c r="D64" s="87"/>
      <c r="E64" s="88"/>
      <c r="F64" s="89"/>
      <c r="G64" s="103" t="s">
        <v>100</v>
      </c>
      <c r="H64" s="126"/>
      <c r="I64" s="126"/>
      <c r="J64" s="90">
        <v>1.7</v>
      </c>
      <c r="K64" s="97">
        <v>3</v>
      </c>
      <c r="L64" s="97">
        <v>2</v>
      </c>
      <c r="M64" s="97">
        <v>2</v>
      </c>
      <c r="N64" s="97">
        <v>2</v>
      </c>
      <c r="O64" s="114"/>
      <c r="P64" s="91"/>
      <c r="Q64" s="89"/>
      <c r="R64" s="114"/>
    </row>
    <row r="65" spans="1:18" s="79" customFormat="1" ht="30.75" customHeight="1" x14ac:dyDescent="0.2">
      <c r="A65" s="169"/>
      <c r="B65" s="169"/>
      <c r="C65" s="86"/>
      <c r="D65" s="87"/>
      <c r="E65" s="88"/>
      <c r="F65" s="89"/>
      <c r="G65" s="103" t="s">
        <v>101</v>
      </c>
      <c r="H65" s="126"/>
      <c r="I65" s="126"/>
      <c r="J65" s="90">
        <v>0.5</v>
      </c>
      <c r="K65" s="97">
        <v>1</v>
      </c>
      <c r="L65" s="97">
        <v>1</v>
      </c>
      <c r="M65" s="97">
        <v>1</v>
      </c>
      <c r="N65" s="97">
        <v>1</v>
      </c>
      <c r="O65" s="114"/>
      <c r="P65" s="91"/>
      <c r="Q65" s="89"/>
      <c r="R65" s="114"/>
    </row>
    <row r="66" spans="1:18" s="79" customFormat="1" ht="30.75" customHeight="1" x14ac:dyDescent="0.2">
      <c r="A66" s="169"/>
      <c r="B66" s="169"/>
      <c r="C66" s="86"/>
      <c r="D66" s="87"/>
      <c r="E66" s="88"/>
      <c r="F66" s="89"/>
      <c r="G66" s="103" t="s">
        <v>102</v>
      </c>
      <c r="H66" s="126"/>
      <c r="I66" s="126"/>
      <c r="J66" s="90">
        <v>0.7</v>
      </c>
      <c r="K66" s="97">
        <v>1</v>
      </c>
      <c r="L66" s="97">
        <v>1</v>
      </c>
      <c r="M66" s="97">
        <v>1</v>
      </c>
      <c r="N66" s="97">
        <v>1</v>
      </c>
      <c r="O66" s="114"/>
      <c r="P66" s="91"/>
      <c r="Q66" s="89"/>
      <c r="R66" s="114"/>
    </row>
    <row r="67" spans="1:18" s="79" customFormat="1" ht="30.75" customHeight="1" x14ac:dyDescent="0.2">
      <c r="A67" s="153"/>
      <c r="B67" s="153"/>
      <c r="C67" s="86"/>
      <c r="D67" s="87"/>
      <c r="E67" s="88"/>
      <c r="F67" s="89"/>
      <c r="G67" s="103" t="s">
        <v>103</v>
      </c>
      <c r="H67" s="127"/>
      <c r="I67" s="127"/>
      <c r="J67" s="90">
        <v>0.6</v>
      </c>
      <c r="K67" s="97">
        <v>1</v>
      </c>
      <c r="L67" s="97">
        <v>1</v>
      </c>
      <c r="M67" s="97">
        <v>1</v>
      </c>
      <c r="N67" s="97">
        <v>1</v>
      </c>
      <c r="O67" s="115"/>
      <c r="P67" s="91"/>
      <c r="Q67" s="89"/>
      <c r="R67" s="115"/>
    </row>
    <row r="68" spans="1:18" s="79" customFormat="1" ht="30.75" customHeight="1" x14ac:dyDescent="0.2">
      <c r="A68" s="62"/>
      <c r="B68" s="76" t="s">
        <v>77</v>
      </c>
      <c r="C68" s="71"/>
      <c r="D68" s="72"/>
      <c r="E68" s="73"/>
      <c r="F68" s="74"/>
      <c r="G68" s="75">
        <v>5</v>
      </c>
      <c r="H68" s="85"/>
      <c r="I68" s="85"/>
      <c r="J68" s="68">
        <f>J63+J64+J65+J66+J67</f>
        <v>5.5</v>
      </c>
      <c r="K68" s="68">
        <f t="shared" ref="K68:N68" si="8">K63+K64+K65+K66+K67</f>
        <v>10</v>
      </c>
      <c r="L68" s="68">
        <f t="shared" si="8"/>
        <v>7</v>
      </c>
      <c r="M68" s="68">
        <f t="shared" si="8"/>
        <v>7</v>
      </c>
      <c r="N68" s="68">
        <f t="shared" si="8"/>
        <v>7</v>
      </c>
      <c r="O68" s="77"/>
      <c r="P68" s="78"/>
      <c r="Q68" s="74"/>
      <c r="R68" s="77"/>
    </row>
    <row r="69" spans="1:18" s="1" customFormat="1" ht="30.75" customHeight="1" x14ac:dyDescent="0.2">
      <c r="A69" s="128">
        <v>9</v>
      </c>
      <c r="B69" s="122" t="s">
        <v>126</v>
      </c>
      <c r="C69" s="16"/>
      <c r="D69" s="17"/>
      <c r="E69" s="18"/>
      <c r="F69" s="19"/>
      <c r="G69" s="2" t="s">
        <v>124</v>
      </c>
      <c r="H69" s="119"/>
      <c r="I69" s="119">
        <v>23</v>
      </c>
      <c r="J69" s="43">
        <v>1.8</v>
      </c>
      <c r="K69" s="14">
        <v>9</v>
      </c>
      <c r="L69" s="42">
        <v>7</v>
      </c>
      <c r="M69" s="42">
        <v>7</v>
      </c>
      <c r="N69" s="42">
        <v>7</v>
      </c>
      <c r="O69" s="116">
        <v>2024</v>
      </c>
      <c r="P69" s="14"/>
      <c r="Q69" s="19"/>
      <c r="R69" s="116">
        <v>2024</v>
      </c>
    </row>
    <row r="70" spans="1:18" s="1" customFormat="1" ht="30.75" customHeight="1" x14ac:dyDescent="0.2">
      <c r="A70" s="129"/>
      <c r="B70" s="124"/>
      <c r="C70" s="45"/>
      <c r="D70" s="46"/>
      <c r="E70" s="47"/>
      <c r="F70" s="48"/>
      <c r="G70" s="2" t="s">
        <v>125</v>
      </c>
      <c r="H70" s="120"/>
      <c r="I70" s="120"/>
      <c r="J70" s="43">
        <v>2.1</v>
      </c>
      <c r="K70" s="49">
        <v>19</v>
      </c>
      <c r="L70" s="42">
        <v>15</v>
      </c>
      <c r="M70" s="42">
        <v>15</v>
      </c>
      <c r="N70" s="42">
        <v>15</v>
      </c>
      <c r="O70" s="117"/>
      <c r="P70" s="49"/>
      <c r="Q70" s="48"/>
      <c r="R70" s="117"/>
    </row>
    <row r="71" spans="1:18" s="1" customFormat="1" ht="30.75" customHeight="1" x14ac:dyDescent="0.2">
      <c r="A71" s="129"/>
      <c r="B71" s="124"/>
      <c r="C71" s="45"/>
      <c r="D71" s="46"/>
      <c r="E71" s="47"/>
      <c r="F71" s="48"/>
      <c r="G71" s="2" t="s">
        <v>123</v>
      </c>
      <c r="H71" s="120"/>
      <c r="I71" s="120"/>
      <c r="J71" s="43">
        <v>1.6</v>
      </c>
      <c r="K71" s="49">
        <v>16</v>
      </c>
      <c r="L71" s="42">
        <v>11</v>
      </c>
      <c r="M71" s="42">
        <v>11</v>
      </c>
      <c r="N71" s="42">
        <v>11</v>
      </c>
      <c r="O71" s="117"/>
      <c r="P71" s="49"/>
      <c r="Q71" s="48"/>
      <c r="R71" s="117"/>
    </row>
    <row r="72" spans="1:18" s="1" customFormat="1" ht="43.5" customHeight="1" x14ac:dyDescent="0.2">
      <c r="A72" s="129"/>
      <c r="B72" s="124"/>
      <c r="C72" s="45"/>
      <c r="D72" s="46"/>
      <c r="E72" s="47"/>
      <c r="F72" s="48"/>
      <c r="G72" s="2" t="s">
        <v>68</v>
      </c>
      <c r="H72" s="120"/>
      <c r="I72" s="120"/>
      <c r="J72" s="43">
        <v>5</v>
      </c>
      <c r="K72" s="49">
        <v>84</v>
      </c>
      <c r="L72" s="42">
        <v>65</v>
      </c>
      <c r="M72" s="42">
        <v>65</v>
      </c>
      <c r="N72" s="42">
        <v>65</v>
      </c>
      <c r="O72" s="117"/>
      <c r="P72" s="49" t="s">
        <v>89</v>
      </c>
      <c r="Q72" s="48">
        <v>25</v>
      </c>
      <c r="R72" s="117"/>
    </row>
    <row r="73" spans="1:18" s="1" customFormat="1" ht="30.75" customHeight="1" x14ac:dyDescent="0.2">
      <c r="A73" s="129"/>
      <c r="B73" s="123"/>
      <c r="C73" s="16"/>
      <c r="D73" s="17"/>
      <c r="E73" s="18"/>
      <c r="F73" s="19"/>
      <c r="G73" s="2" t="s">
        <v>67</v>
      </c>
      <c r="H73" s="121"/>
      <c r="I73" s="121"/>
      <c r="J73" s="43">
        <v>2</v>
      </c>
      <c r="K73" s="14">
        <v>23</v>
      </c>
      <c r="L73" s="42">
        <v>17</v>
      </c>
      <c r="M73" s="42">
        <v>17</v>
      </c>
      <c r="N73" s="42">
        <v>17</v>
      </c>
      <c r="O73" s="118"/>
      <c r="P73" s="14"/>
      <c r="Q73" s="19"/>
      <c r="R73" s="118"/>
    </row>
    <row r="74" spans="1:18" s="79" customFormat="1" ht="30.75" customHeight="1" x14ac:dyDescent="0.2">
      <c r="A74" s="130"/>
      <c r="B74" s="76" t="s">
        <v>81</v>
      </c>
      <c r="C74" s="71"/>
      <c r="D74" s="72"/>
      <c r="E74" s="73"/>
      <c r="F74" s="74"/>
      <c r="G74" s="75">
        <v>5</v>
      </c>
      <c r="H74" s="68"/>
      <c r="I74" s="68">
        <v>23</v>
      </c>
      <c r="J74" s="68">
        <f>J69+J70+J71+J72+J73</f>
        <v>12.5</v>
      </c>
      <c r="K74" s="67">
        <f t="shared" ref="K74:N74" si="9">K69+K70+K71+K72+K73</f>
        <v>151</v>
      </c>
      <c r="L74" s="67">
        <f t="shared" si="9"/>
        <v>115</v>
      </c>
      <c r="M74" s="67">
        <f t="shared" si="9"/>
        <v>115</v>
      </c>
      <c r="N74" s="67">
        <f t="shared" si="9"/>
        <v>115</v>
      </c>
      <c r="O74" s="77"/>
      <c r="P74" s="78"/>
      <c r="Q74" s="74"/>
      <c r="R74" s="77"/>
    </row>
    <row r="75" spans="1:18" s="1" customFormat="1" ht="79.5" customHeight="1" x14ac:dyDescent="0.2">
      <c r="A75" s="128">
        <v>10</v>
      </c>
      <c r="B75" s="7" t="s">
        <v>69</v>
      </c>
      <c r="C75" s="16"/>
      <c r="D75" s="17"/>
      <c r="E75" s="18"/>
      <c r="F75" s="19"/>
      <c r="G75" s="2" t="s">
        <v>72</v>
      </c>
      <c r="H75" s="15"/>
      <c r="I75" s="15">
        <v>6</v>
      </c>
      <c r="J75" s="15">
        <v>4</v>
      </c>
      <c r="K75" s="14">
        <v>50</v>
      </c>
      <c r="L75" s="14">
        <v>40</v>
      </c>
      <c r="M75" s="3">
        <v>40</v>
      </c>
      <c r="N75" s="3">
        <v>40</v>
      </c>
      <c r="O75" s="33">
        <v>2023</v>
      </c>
      <c r="P75" s="14" t="s">
        <v>88</v>
      </c>
      <c r="Q75" s="19">
        <v>12</v>
      </c>
      <c r="R75" s="33">
        <v>2023</v>
      </c>
    </row>
    <row r="76" spans="1:18" s="79" customFormat="1" ht="30.75" customHeight="1" x14ac:dyDescent="0.2">
      <c r="A76" s="130"/>
      <c r="B76" s="76" t="s">
        <v>95</v>
      </c>
      <c r="C76" s="71"/>
      <c r="D76" s="72"/>
      <c r="E76" s="73"/>
      <c r="F76" s="74"/>
      <c r="G76" s="75">
        <v>1</v>
      </c>
      <c r="H76" s="80"/>
      <c r="I76" s="68">
        <v>6</v>
      </c>
      <c r="J76" s="80">
        <v>4</v>
      </c>
      <c r="K76" s="80">
        <f>K75</f>
        <v>50</v>
      </c>
      <c r="L76" s="80">
        <f t="shared" ref="L76:N76" si="10">L75</f>
        <v>40</v>
      </c>
      <c r="M76" s="80">
        <f t="shared" si="10"/>
        <v>40</v>
      </c>
      <c r="N76" s="80">
        <f t="shared" si="10"/>
        <v>40</v>
      </c>
      <c r="O76" s="77"/>
      <c r="P76" s="78"/>
      <c r="Q76" s="74"/>
      <c r="R76" s="77"/>
    </row>
    <row r="77" spans="1:18" s="1" customFormat="1" ht="39" customHeight="1" x14ac:dyDescent="0.2">
      <c r="A77" s="122">
        <v>11</v>
      </c>
      <c r="B77" s="122" t="s">
        <v>74</v>
      </c>
      <c r="C77" s="16"/>
      <c r="D77" s="17"/>
      <c r="E77" s="18"/>
      <c r="F77" s="19"/>
      <c r="G77" s="2" t="s">
        <v>76</v>
      </c>
      <c r="H77" s="119"/>
      <c r="I77" s="119">
        <v>17.5</v>
      </c>
      <c r="J77" s="15">
        <v>2.8</v>
      </c>
      <c r="K77" s="14">
        <v>243</v>
      </c>
      <c r="L77" s="14">
        <v>190</v>
      </c>
      <c r="M77" s="3">
        <v>190</v>
      </c>
      <c r="N77" s="3">
        <v>190</v>
      </c>
      <c r="O77" s="116">
        <v>2025</v>
      </c>
      <c r="P77" s="14"/>
      <c r="Q77" s="19"/>
      <c r="R77" s="116">
        <v>2025</v>
      </c>
    </row>
    <row r="78" spans="1:18" s="1" customFormat="1" ht="41.25" customHeight="1" x14ac:dyDescent="0.2">
      <c r="A78" s="124"/>
      <c r="B78" s="123"/>
      <c r="C78" s="16"/>
      <c r="D78" s="17"/>
      <c r="E78" s="18"/>
      <c r="F78" s="19"/>
      <c r="G78" s="2" t="s">
        <v>75</v>
      </c>
      <c r="H78" s="121"/>
      <c r="I78" s="121"/>
      <c r="J78" s="15">
        <v>2.5</v>
      </c>
      <c r="K78" s="14">
        <v>229</v>
      </c>
      <c r="L78" s="14">
        <v>180</v>
      </c>
      <c r="M78" s="3">
        <v>180</v>
      </c>
      <c r="N78" s="3">
        <v>180</v>
      </c>
      <c r="O78" s="118"/>
      <c r="P78" s="14" t="s">
        <v>87</v>
      </c>
      <c r="Q78" s="19">
        <v>25</v>
      </c>
      <c r="R78" s="118"/>
    </row>
    <row r="79" spans="1:18" s="79" customFormat="1" ht="30.75" customHeight="1" x14ac:dyDescent="0.2">
      <c r="A79" s="123"/>
      <c r="B79" s="76" t="s">
        <v>104</v>
      </c>
      <c r="C79" s="71"/>
      <c r="D79" s="72"/>
      <c r="E79" s="73"/>
      <c r="F79" s="74"/>
      <c r="G79" s="75">
        <v>2</v>
      </c>
      <c r="H79" s="80"/>
      <c r="I79" s="68">
        <v>17.5</v>
      </c>
      <c r="J79" s="68">
        <f>J77+J78</f>
        <v>5.3</v>
      </c>
      <c r="K79" s="76">
        <f>K77+K78</f>
        <v>472</v>
      </c>
      <c r="L79" s="76">
        <f t="shared" ref="L79:N79" si="11">L77+L78</f>
        <v>370</v>
      </c>
      <c r="M79" s="76">
        <f t="shared" si="11"/>
        <v>370</v>
      </c>
      <c r="N79" s="76">
        <f t="shared" si="11"/>
        <v>370</v>
      </c>
      <c r="O79" s="77"/>
      <c r="P79" s="78"/>
      <c r="Q79" s="74"/>
      <c r="R79" s="77"/>
    </row>
    <row r="80" spans="1:18" s="1" customFormat="1" ht="30.75" customHeight="1" x14ac:dyDescent="0.2">
      <c r="A80" s="122">
        <v>12</v>
      </c>
      <c r="B80" s="122" t="s">
        <v>78</v>
      </c>
      <c r="C80" s="16"/>
      <c r="D80" s="17"/>
      <c r="E80" s="18"/>
      <c r="F80" s="19"/>
      <c r="G80" s="2" t="s">
        <v>79</v>
      </c>
      <c r="H80" s="15"/>
      <c r="I80" s="119">
        <v>5</v>
      </c>
      <c r="J80" s="15">
        <v>2</v>
      </c>
      <c r="K80" s="14">
        <v>14</v>
      </c>
      <c r="L80" s="14">
        <v>11</v>
      </c>
      <c r="M80" s="3">
        <v>11</v>
      </c>
      <c r="N80" s="3">
        <v>11</v>
      </c>
      <c r="O80" s="116">
        <v>2024</v>
      </c>
      <c r="P80" s="14"/>
      <c r="Q80" s="19"/>
      <c r="R80" s="116">
        <v>2024</v>
      </c>
    </row>
    <row r="81" spans="1:38" s="1" customFormat="1" ht="30.75" customHeight="1" x14ac:dyDescent="0.2">
      <c r="A81" s="124"/>
      <c r="B81" s="123"/>
      <c r="C81" s="16"/>
      <c r="D81" s="17"/>
      <c r="E81" s="18"/>
      <c r="F81" s="19"/>
      <c r="G81" s="2" t="s">
        <v>80</v>
      </c>
      <c r="H81" s="15"/>
      <c r="I81" s="121"/>
      <c r="J81" s="15">
        <v>1.9</v>
      </c>
      <c r="K81" s="14">
        <v>15</v>
      </c>
      <c r="L81" s="14">
        <v>12</v>
      </c>
      <c r="M81" s="3">
        <v>12</v>
      </c>
      <c r="N81" s="3">
        <v>12</v>
      </c>
      <c r="O81" s="118"/>
      <c r="P81" s="14"/>
      <c r="Q81" s="19"/>
      <c r="R81" s="118"/>
    </row>
    <row r="82" spans="1:38" s="79" customFormat="1" ht="30.75" customHeight="1" x14ac:dyDescent="0.2">
      <c r="A82" s="123"/>
      <c r="B82" s="76" t="s">
        <v>120</v>
      </c>
      <c r="C82" s="71"/>
      <c r="D82" s="72"/>
      <c r="E82" s="73"/>
      <c r="F82" s="74"/>
      <c r="G82" s="75">
        <v>2</v>
      </c>
      <c r="H82" s="80"/>
      <c r="I82" s="68">
        <v>5</v>
      </c>
      <c r="J82" s="68">
        <f>J80+J81</f>
        <v>3.9</v>
      </c>
      <c r="K82" s="68">
        <f t="shared" ref="K82:N82" si="12">K80+K81</f>
        <v>29</v>
      </c>
      <c r="L82" s="68">
        <f t="shared" si="12"/>
        <v>23</v>
      </c>
      <c r="M82" s="68">
        <f t="shared" si="12"/>
        <v>23</v>
      </c>
      <c r="N82" s="68">
        <f t="shared" si="12"/>
        <v>23</v>
      </c>
      <c r="O82" s="77"/>
      <c r="P82" s="78"/>
      <c r="Q82" s="74"/>
      <c r="R82" s="77"/>
    </row>
    <row r="83" spans="1:38" s="82" customFormat="1" ht="63.75" customHeight="1" x14ac:dyDescent="0.2">
      <c r="A83" s="163">
        <v>13</v>
      </c>
      <c r="B83" s="44" t="s">
        <v>96</v>
      </c>
      <c r="C83" s="83"/>
      <c r="D83" s="83"/>
      <c r="E83" s="83"/>
      <c r="F83" s="83"/>
      <c r="G83" s="128" t="s">
        <v>94</v>
      </c>
      <c r="H83" s="165"/>
      <c r="I83" s="128">
        <v>6.18</v>
      </c>
      <c r="J83" s="167">
        <v>2</v>
      </c>
      <c r="K83" s="179">
        <v>62</v>
      </c>
      <c r="L83" s="179">
        <v>62</v>
      </c>
      <c r="M83" s="179">
        <v>62</v>
      </c>
      <c r="N83" s="179">
        <v>62</v>
      </c>
      <c r="O83" s="165">
        <v>2020</v>
      </c>
      <c r="P83" s="165"/>
      <c r="Q83" s="177"/>
      <c r="R83" s="156">
        <v>2020</v>
      </c>
      <c r="S83" s="173"/>
      <c r="T83" s="173"/>
      <c r="U83" s="173"/>
      <c r="V83" s="173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</row>
    <row r="84" spans="1:38" s="82" customFormat="1" ht="69.75" customHeight="1" x14ac:dyDescent="0.2">
      <c r="A84" s="164"/>
      <c r="B84" s="44" t="s">
        <v>93</v>
      </c>
      <c r="C84" s="83"/>
      <c r="D84" s="83"/>
      <c r="E84" s="83"/>
      <c r="F84" s="83"/>
      <c r="G84" s="130"/>
      <c r="H84" s="166"/>
      <c r="I84" s="130"/>
      <c r="J84" s="168"/>
      <c r="K84" s="180"/>
      <c r="L84" s="180"/>
      <c r="M84" s="180"/>
      <c r="N84" s="180"/>
      <c r="O84" s="166"/>
      <c r="P84" s="166"/>
      <c r="Q84" s="178"/>
      <c r="R84" s="156"/>
      <c r="S84" s="173"/>
      <c r="T84" s="173"/>
      <c r="U84" s="173"/>
      <c r="V84" s="173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</row>
    <row r="85" spans="1:38" s="84" customFormat="1" ht="20.25" x14ac:dyDescent="0.3">
      <c r="A85" s="106"/>
      <c r="B85" s="108" t="s">
        <v>121</v>
      </c>
      <c r="C85" s="107"/>
      <c r="D85" s="107"/>
      <c r="E85" s="107"/>
      <c r="F85" s="107"/>
      <c r="G85" s="109">
        <v>1</v>
      </c>
      <c r="H85" s="107"/>
      <c r="I85" s="109">
        <v>6.18</v>
      </c>
      <c r="J85" s="110">
        <f>J83</f>
        <v>2</v>
      </c>
      <c r="K85" s="110">
        <f t="shared" ref="K85:N85" si="13">K83</f>
        <v>62</v>
      </c>
      <c r="L85" s="110">
        <f t="shared" si="13"/>
        <v>62</v>
      </c>
      <c r="M85" s="110">
        <f t="shared" si="13"/>
        <v>62</v>
      </c>
      <c r="N85" s="110">
        <f t="shared" si="13"/>
        <v>62</v>
      </c>
      <c r="P85" s="107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</row>
    <row r="86" spans="1:38" s="82" customFormat="1" ht="36.6" customHeight="1" x14ac:dyDescent="0.2">
      <c r="N86" s="158"/>
      <c r="O86" s="158"/>
      <c r="P86" s="158"/>
      <c r="Q86" s="158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</row>
    <row r="87" spans="1:38" s="82" customFormat="1" ht="19.899999999999999" customHeight="1" x14ac:dyDescent="0.2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73"/>
      <c r="O87" s="173"/>
      <c r="P87" s="173"/>
      <c r="Q87" s="173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</row>
    <row r="88" spans="1:38" s="82" customFormat="1" x14ac:dyDescent="0.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</row>
    <row r="89" spans="1:38" s="82" customFormat="1" x14ac:dyDescent="0.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</row>
    <row r="90" spans="1:38" s="82" customFormat="1" ht="23.25" x14ac:dyDescent="0.35">
      <c r="A90" s="111"/>
      <c r="B90" s="181" t="s">
        <v>128</v>
      </c>
      <c r="C90" s="181"/>
      <c r="D90" s="181"/>
      <c r="E90" s="181"/>
      <c r="F90" s="181"/>
      <c r="G90" s="181"/>
      <c r="H90" s="111"/>
      <c r="I90" s="181" t="s">
        <v>129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</row>
    <row r="91" spans="1:38" s="82" customFormat="1" ht="23.25" x14ac:dyDescent="0.35">
      <c r="A91" s="111"/>
      <c r="B91" s="181"/>
      <c r="C91" s="181"/>
      <c r="D91" s="181"/>
      <c r="E91" s="181"/>
      <c r="F91" s="181"/>
      <c r="G91" s="18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</row>
    <row r="92" spans="1:38" s="82" customFormat="1" x14ac:dyDescent="0.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</row>
    <row r="93" spans="1:38" s="82" customFormat="1" x14ac:dyDescent="0.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</row>
    <row r="94" spans="1:38" s="82" customFormat="1" x14ac:dyDescent="0.2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</row>
    <row r="95" spans="1:38" s="82" customFormat="1" x14ac:dyDescent="0.2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</row>
    <row r="96" spans="1:38" x14ac:dyDescent="0.2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</row>
    <row r="97" spans="1:21" x14ac:dyDescent="0.2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</row>
    <row r="98" spans="1:21" x14ac:dyDescent="0.2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</row>
    <row r="99" spans="1:21" x14ac:dyDescent="0.2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</row>
  </sheetData>
  <mergeCells count="129">
    <mergeCell ref="I80:I81"/>
    <mergeCell ref="U83:U84"/>
    <mergeCell ref="V83:V84"/>
    <mergeCell ref="R27:R35"/>
    <mergeCell ref="O37:O39"/>
    <mergeCell ref="R37:R39"/>
    <mergeCell ref="O41:O45"/>
    <mergeCell ref="R41:R45"/>
    <mergeCell ref="P83:P84"/>
    <mergeCell ref="Q83:Q84"/>
    <mergeCell ref="R83:R84"/>
    <mergeCell ref="S83:S84"/>
    <mergeCell ref="T83:T84"/>
    <mergeCell ref="K83:K84"/>
    <mergeCell ref="L83:L84"/>
    <mergeCell ref="M83:M84"/>
    <mergeCell ref="N83:N84"/>
    <mergeCell ref="O83:O84"/>
    <mergeCell ref="O80:O81"/>
    <mergeCell ref="R80:R81"/>
    <mergeCell ref="O77:O78"/>
    <mergeCell ref="R77:R78"/>
    <mergeCell ref="O47:O61"/>
    <mergeCell ref="R47:R61"/>
    <mergeCell ref="A83:A84"/>
    <mergeCell ref="I83:I84"/>
    <mergeCell ref="G83:G84"/>
    <mergeCell ref="H83:H84"/>
    <mergeCell ref="J83:J84"/>
    <mergeCell ref="B27:B35"/>
    <mergeCell ref="A27:A35"/>
    <mergeCell ref="I27:I35"/>
    <mergeCell ref="O27:O35"/>
    <mergeCell ref="H27:H35"/>
    <mergeCell ref="A41:A46"/>
    <mergeCell ref="A77:A79"/>
    <mergeCell ref="B80:B81"/>
    <mergeCell ref="A80:A82"/>
    <mergeCell ref="B47:B61"/>
    <mergeCell ref="B69:B73"/>
    <mergeCell ref="A75:A76"/>
    <mergeCell ref="A69:A74"/>
    <mergeCell ref="A47:A62"/>
    <mergeCell ref="B63:B67"/>
    <mergeCell ref="A63:A67"/>
    <mergeCell ref="I37:I39"/>
    <mergeCell ref="B41:B45"/>
    <mergeCell ref="I41:I45"/>
    <mergeCell ref="B24:B25"/>
    <mergeCell ref="H24:H25"/>
    <mergeCell ref="I24:I25"/>
    <mergeCell ref="O24:O25"/>
    <mergeCell ref="A25:A26"/>
    <mergeCell ref="N87:Q87"/>
    <mergeCell ref="E11:E17"/>
    <mergeCell ref="D11:D17"/>
    <mergeCell ref="C11:C17"/>
    <mergeCell ref="O11:O17"/>
    <mergeCell ref="N86:Q86"/>
    <mergeCell ref="P19:P20"/>
    <mergeCell ref="Q19:Q20"/>
    <mergeCell ref="F19:F22"/>
    <mergeCell ref="G19:G22"/>
    <mergeCell ref="H19:H22"/>
    <mergeCell ref="I19:I22"/>
    <mergeCell ref="J19:J22"/>
    <mergeCell ref="K11:K12"/>
    <mergeCell ref="L11:L12"/>
    <mergeCell ref="M11:M12"/>
    <mergeCell ref="A19:A23"/>
    <mergeCell ref="B19:B22"/>
    <mergeCell ref="C19:C22"/>
    <mergeCell ref="R19:R20"/>
    <mergeCell ref="K19:K22"/>
    <mergeCell ref="L19:L22"/>
    <mergeCell ref="M19:M22"/>
    <mergeCell ref="N19:N22"/>
    <mergeCell ref="O19:O22"/>
    <mergeCell ref="H11:H17"/>
    <mergeCell ref="I11:I17"/>
    <mergeCell ref="J11:J12"/>
    <mergeCell ref="D19:D22"/>
    <mergeCell ref="E19:E22"/>
    <mergeCell ref="B11:B17"/>
    <mergeCell ref="I1:K1"/>
    <mergeCell ref="C37:C38"/>
    <mergeCell ref="D37:D38"/>
    <mergeCell ref="E37:E38"/>
    <mergeCell ref="F37:F38"/>
    <mergeCell ref="H6:H8"/>
    <mergeCell ref="I6:I8"/>
    <mergeCell ref="J6:J8"/>
    <mergeCell ref="K6:O6"/>
    <mergeCell ref="A2:R2"/>
    <mergeCell ref="P3:Q3"/>
    <mergeCell ref="A5:A8"/>
    <mergeCell ref="N11:N12"/>
    <mergeCell ref="F11:F17"/>
    <mergeCell ref="G11:G12"/>
    <mergeCell ref="A37:A40"/>
    <mergeCell ref="B5:B8"/>
    <mergeCell ref="J5:R5"/>
    <mergeCell ref="H37:H38"/>
    <mergeCell ref="C5:C8"/>
    <mergeCell ref="D5:D8"/>
    <mergeCell ref="E5:E8"/>
    <mergeCell ref="F5:F8"/>
    <mergeCell ref="G5:G8"/>
    <mergeCell ref="P6:R6"/>
    <mergeCell ref="K7:K8"/>
    <mergeCell ref="L7:N7"/>
    <mergeCell ref="O7:O8"/>
    <mergeCell ref="P7:R7"/>
    <mergeCell ref="A11:A18"/>
    <mergeCell ref="O63:O67"/>
    <mergeCell ref="R63:R67"/>
    <mergeCell ref="O69:O73"/>
    <mergeCell ref="R69:R73"/>
    <mergeCell ref="H41:H45"/>
    <mergeCell ref="B77:B78"/>
    <mergeCell ref="B37:B39"/>
    <mergeCell ref="I63:I67"/>
    <mergeCell ref="H63:H67"/>
    <mergeCell ref="H47:H61"/>
    <mergeCell ref="I47:I61"/>
    <mergeCell ref="I69:I73"/>
    <mergeCell ref="H69:H73"/>
    <mergeCell ref="I77:I78"/>
    <mergeCell ref="H77:H78"/>
  </mergeCells>
  <pageMargins left="0.59055118110236227" right="0.19685039370078741" top="0.51181102362204722" bottom="0.47244094488188981" header="0.51181102362204722" footer="0.51181102362204722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(2)</vt:lpstr>
      <vt:lpstr>'Приложение № 4 (2)'!Print_Area</vt:lpstr>
    </vt:vector>
  </TitlesOfParts>
  <Company>MRG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u3901030</dc:creator>
  <cp:lastModifiedBy>okh-8</cp:lastModifiedBy>
  <cp:lastPrinted>2020-01-21T10:26:31Z</cp:lastPrinted>
  <dcterms:created xsi:type="dcterms:W3CDTF">2013-09-25T05:34:58Z</dcterms:created>
  <dcterms:modified xsi:type="dcterms:W3CDTF">2020-01-21T10:31:31Z</dcterms:modified>
</cp:coreProperties>
</file>