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'Лист2'!$A:$B,'Лист2'!$6:$8</definedName>
    <definedName name="_xlnm.Print_Area" localSheetId="0">'Лист2'!$A$1:$T$40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<sst xmlns="http://schemas.openxmlformats.org/spreadsheetml/2006/main" count="129" uniqueCount="99">
  <si>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</si>
  <si>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</si>
  <si>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</si>
  <si>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</si>
  <si>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</si>
  <si>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</si>
  <si>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</si>
  <si>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</si>
  <si>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</si>
  <si>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</si>
  <si>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</si>
  <si>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</si>
  <si>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</si>
  <si>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</si>
  <si>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</si>
  <si>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</si>
  <si>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</si>
  <si>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</si>
  <si>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</si>
  <si>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</si>
  <si>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</si>
  <si>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</si>
  <si>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</si>
  <si>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</si>
  <si>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</si>
  <si>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</si>
  <si>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</si>
  <si>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</si>
  <si>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</si>
  <si>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</si>
  <si>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</si>
  <si>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</si>
  <si>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</si>
  <si>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</si>
  <si>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</si>
  <si>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</si>
  <si>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</si>
  <si>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</si>
  <si>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</si>
  <si>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</si>
  <si>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</si>
  <si>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</si>
  <si>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</si>
  <si>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</si>
  <si>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</si>
  <si>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</si>
  <si>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</si>
  <si>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</si>
  <si>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</si>
  <si>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</si>
  <si>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</si>
  <si>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</si>
  <si>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</si>
  <si>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</si>
  <si>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</si>
  <si>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</si>
  <si>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</si>
  <si>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</si>
  <si>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</si>
  <si>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</si>
  <si>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</si>
  <si>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</si>
  <si>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</si>
  <si>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</si>
  <si>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</si>
  <si>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</si>
  <si>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</si>
  <si>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</si>
  <si>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</si>
  <si>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</si>
  <si>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</si>
  <si>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</si>
  <si>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</si>
  <si>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</si>
  <si>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</si>
  <si>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</si>
  <si>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</si>
  <si>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</si>
  <si>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</si>
  <si>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</si>
  <si>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</si>
  <si>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</si>
  <si>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</si>
  <si>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t>РЕЗУЛЬТАТ ОПЕРАЦИЙ (без операций по управлению средствами на едином счете бюджета муниципального района) (стр.0300+стр.0500-стр.0600)</t>
  </si>
  <si>
    <t>Остатки на едином счете бюджета муниципального района на начало периода (без средств от заимствования со счетов бюджетных учреждений)</t>
  </si>
  <si>
    <t>Остатки на едином счете бюджета муниципального района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</si>
  <si>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района) (стр.0800-стр.0900)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</si>
  <si>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</si>
  <si>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</si>
  <si>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</si>
  <si>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</si>
  <si>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района -всего</t>
  </si>
  <si>
    <t>Решение о бюджете на год</t>
  </si>
  <si>
    <t xml:space="preserve">Зам. главы администрации района, начальник финансового управления </t>
  </si>
  <si>
    <t>Л.В. Ахмерова</t>
  </si>
  <si>
    <t>А.А. Хромова</t>
  </si>
  <si>
    <t>Зам. начальника финансового управления, начальник отдела межбюджетных отношений
и анализа консолидированного бюджета</t>
  </si>
  <si>
    <t>Кассовый план исполнения бюджета муниципального района на 2023 год</t>
  </si>
  <si>
    <t>(по состоянию на "01" апреля 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</si>
</sst>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0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1" fillId="0" borderId="10" xfId="44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7" fillId="0" borderId="10" xfId="50" applyFont="1" applyFill="1" applyBorder="1" applyAlignment="1">
      <alignment horizontal="center" vertical="top" wrapText="1"/>
    </xf>
    <xf numFmtId="0" fontId="17" fillId="0" borderId="10" xfId="50" applyNumberFormat="1" applyFont="1" applyFill="1" applyBorder="1" applyAlignment="1">
      <alignment horizontal="center" vertical="top" wrapText="1"/>
    </xf>
    <xf numFmtId="0" fontId="17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8" fillId="0" borderId="0" xfId="0" applyFont="1" applyFill="1" applyAlignment="1">
      <alignment vertical="top" wrapText="1"/>
    </xf>
    <xf numFmtId="0" fontId="19" fillId="0" borderId="0" xfId="0" applyFont="1" applyAlignment="1">
      <alignment/>
    </xf>
    <xf numFmtId="172" fontId="18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19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172" fontId="0" fillId="0" borderId="0" xfId="0" applyNumberFormat="1" applyFont="1" applyFill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172" fontId="19" fillId="0" borderId="0" xfId="0" applyNumberFormat="1" applyFont="1" applyFill="1" applyBorder="1" applyAlignment="1">
      <alignment vertical="top" wrapText="1"/>
    </xf>
    <xf numFmtId="0" fontId="15" fillId="0" borderId="0" xfId="52" applyFont="1" applyAlignment="1">
      <alignment horizontal="center"/>
      <protection/>
    </xf>
    <xf numFmtId="0" fontId="15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7" fillId="0" borderId="0" xfId="52" applyFont="1" applyBorder="1" applyAlignment="1">
      <alignment horizontal="left" wrapText="1"/>
      <protection/>
    </xf>
    <xf numFmtId="0" fontId="16" fillId="0" borderId="12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1">
      <selection activeCell="Q25" sqref="Q25"/>
    </sheetView>
  </sheetViews>
  <sheetFormatPr defaultColWidth="9.00390625" defaultRowHeight="12.75"/>
  <cols>
    <col min="1" max="1" width="29.125" style="0" customWidth="1"/>
    <col min="2" max="2" width="7.00390625" style="0" customWidth="1"/>
    <col min="3" max="3" width="10.75390625" style="0" customWidth="1"/>
    <col min="4" max="4" width="11.25390625" style="0" customWidth="1"/>
    <col min="5" max="5" width="11.375" style="0" customWidth="1"/>
    <col min="6" max="7" width="11.00390625" style="0" customWidth="1"/>
    <col min="8" max="8" width="11.125" style="0" customWidth="1"/>
    <col min="9" max="9" width="11.25390625" style="0" customWidth="1"/>
    <col min="10" max="10" width="10.875" style="0" customWidth="1"/>
    <col min="11" max="11" width="11.125" style="0" customWidth="1"/>
    <col min="12" max="12" width="11.875" style="0" customWidth="1"/>
    <col min="13" max="13" width="11.625" style="0" customWidth="1"/>
    <col min="14" max="15" width="11.75390625" style="0" customWidth="1"/>
    <col min="16" max="16" width="11.625" style="0" customWidth="1"/>
    <col min="17" max="17" width="10.875" style="0" customWidth="1"/>
    <col min="18" max="18" width="11.25390625" style="0" customWidth="1"/>
    <col min="19" max="19" width="11.00390625" style="0" customWidth="1"/>
    <col min="20" max="20" width="12.125" style="0" customWidth="1"/>
    <col min="21" max="21" width="11.75390625" style="0" bestFit="1" customWidth="1"/>
  </cols>
  <sheetData>
    <row r="1" spans="1:21" ht="15.75">
      <c r="A1" s="49" t="s">
        <v>97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1"/>
    </row>
    <row r="2" spans="1:21" ht="15.75">
      <c r="A2" s="50" t="s">
        <v>98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1"/>
    </row>
    <row r="3" spans="1:21" ht="12.75">
      <c r="A3" s="2" t="s">
        <v>76</v>
      </c>
      <c r="B3" s="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2" t="s">
        <v>1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51" t="s">
        <v>2</v>
      </c>
      <c r="B6" s="51" t="s">
        <v>3</v>
      </c>
      <c r="C6" s="51" t="s">
        <v>92</v>
      </c>
      <c r="D6" s="51" t="s">
        <v>4</v>
      </c>
      <c r="E6" s="51" t="s">
        <v>5</v>
      </c>
      <c r="F6" s="51"/>
      <c r="G6" s="51"/>
      <c r="H6" s="51" t="s">
        <v>6</v>
      </c>
      <c r="I6" s="51" t="s">
        <v>7</v>
      </c>
      <c r="J6" s="51"/>
      <c r="K6" s="51"/>
      <c r="L6" s="51" t="s">
        <v>8</v>
      </c>
      <c r="M6" s="51" t="s">
        <v>9</v>
      </c>
      <c r="N6" s="51"/>
      <c r="O6" s="51"/>
      <c r="P6" s="51" t="s">
        <v>10</v>
      </c>
      <c r="Q6" s="51" t="s">
        <v>11</v>
      </c>
      <c r="R6" s="51"/>
      <c r="S6" s="51"/>
      <c r="T6" s="51" t="s">
        <v>12</v>
      </c>
      <c r="U6" s="1"/>
    </row>
    <row r="7" spans="1:21" ht="12.75">
      <c r="A7" s="51" t="s">
        <v>0</v>
      </c>
      <c r="B7" s="51" t="s">
        <v>0</v>
      </c>
      <c r="C7" s="51" t="s">
        <v>0</v>
      </c>
      <c r="D7" s="51" t="s">
        <v>0</v>
      </c>
      <c r="E7" s="51" t="s">
        <v>0</v>
      </c>
      <c r="F7" s="51" t="s">
        <v>0</v>
      </c>
      <c r="G7" s="51" t="s">
        <v>0</v>
      </c>
      <c r="H7" s="51" t="s">
        <v>0</v>
      </c>
      <c r="I7" s="51" t="s">
        <v>0</v>
      </c>
      <c r="J7" s="51" t="s">
        <v>0</v>
      </c>
      <c r="K7" s="51" t="s">
        <v>0</v>
      </c>
      <c r="L7" s="51" t="s">
        <v>0</v>
      </c>
      <c r="M7" s="51" t="s">
        <v>0</v>
      </c>
      <c r="N7" s="51" t="s">
        <v>0</v>
      </c>
      <c r="O7" s="51" t="s">
        <v>0</v>
      </c>
      <c r="P7" s="51" t="s">
        <v>0</v>
      </c>
      <c r="Q7" s="51" t="s">
        <v>0</v>
      </c>
      <c r="R7" s="51" t="s">
        <v>0</v>
      </c>
      <c r="S7" s="51" t="s">
        <v>0</v>
      </c>
      <c r="T7" s="51" t="s">
        <v>0</v>
      </c>
      <c r="U7" s="1"/>
    </row>
    <row r="8" spans="1:21" ht="12.75">
      <c r="A8" s="51" t="s">
        <v>0</v>
      </c>
      <c r="B8" s="51" t="s">
        <v>0</v>
      </c>
      <c r="C8" s="51" t="s">
        <v>0</v>
      </c>
      <c r="D8" s="51" t="s">
        <v>0</v>
      </c>
      <c r="E8" s="14" t="s">
        <v>13</v>
      </c>
      <c r="F8" s="14" t="s">
        <v>14</v>
      </c>
      <c r="G8" s="14" t="s">
        <v>15</v>
      </c>
      <c r="H8" s="51" t="s">
        <v>0</v>
      </c>
      <c r="I8" s="14" t="s">
        <v>16</v>
      </c>
      <c r="J8" s="14" t="s">
        <v>17</v>
      </c>
      <c r="K8" s="14" t="s">
        <v>18</v>
      </c>
      <c r="L8" s="51" t="s">
        <v>0</v>
      </c>
      <c r="M8" s="14" t="s">
        <v>19</v>
      </c>
      <c r="N8" s="14" t="s">
        <v>20</v>
      </c>
      <c r="O8" s="14" t="s">
        <v>21</v>
      </c>
      <c r="P8" s="51" t="s">
        <v>0</v>
      </c>
      <c r="Q8" s="14" t="s">
        <v>22</v>
      </c>
      <c r="R8" s="14" t="s">
        <v>23</v>
      </c>
      <c r="S8" s="14" t="s">
        <v>24</v>
      </c>
      <c r="T8" s="51" t="s">
        <v>0</v>
      </c>
      <c r="U8" s="1"/>
    </row>
    <row r="9" spans="1:21" s="32" customFormat="1" ht="12.75">
      <c r="A9" s="29" t="s">
        <v>25</v>
      </c>
      <c r="B9" s="29" t="s">
        <v>26</v>
      </c>
      <c r="C9" s="29" t="s">
        <v>27</v>
      </c>
      <c r="D9" s="30">
        <v>4</v>
      </c>
      <c r="E9" s="29" t="s">
        <v>28</v>
      </c>
      <c r="F9" s="29" t="s">
        <v>29</v>
      </c>
      <c r="G9" s="29" t="s">
        <v>30</v>
      </c>
      <c r="H9" s="29" t="s">
        <v>31</v>
      </c>
      <c r="I9" s="29" t="s">
        <v>32</v>
      </c>
      <c r="J9" s="29" t="s">
        <v>33</v>
      </c>
      <c r="K9" s="29" t="s">
        <v>34</v>
      </c>
      <c r="L9" s="29" t="s">
        <v>35</v>
      </c>
      <c r="M9" s="29" t="s">
        <v>36</v>
      </c>
      <c r="N9" s="29" t="s">
        <v>37</v>
      </c>
      <c r="O9" s="29" t="s">
        <v>38</v>
      </c>
      <c r="P9" s="29" t="s">
        <v>39</v>
      </c>
      <c r="Q9" s="31" t="s">
        <v>40</v>
      </c>
      <c r="R9" s="29" t="s">
        <v>41</v>
      </c>
      <c r="S9" s="29" t="s">
        <v>42</v>
      </c>
      <c r="T9" s="29" t="s">
        <v>43</v>
      </c>
      <c r="U9" s="1"/>
    </row>
    <row r="10" spans="1:21" ht="21">
      <c r="A10" s="20" t="s">
        <v>77</v>
      </c>
      <c r="B10" s="12" t="s">
        <v>44</v>
      </c>
      <c r="C10" s="4">
        <f>C12++C13</f>
        <v>1618593</v>
      </c>
      <c r="D10" s="4">
        <f>H10+L10+P10+T10</f>
        <v>1621183.7999999998</v>
      </c>
      <c r="E10" s="4">
        <f>E12+E13</f>
        <v>132985.5</v>
      </c>
      <c r="F10" s="4">
        <f>F12+F13</f>
        <v>145393.69999999998</v>
      </c>
      <c r="G10" s="4">
        <f>G12+G13</f>
        <v>150165.2</v>
      </c>
      <c r="H10" s="4">
        <f>E10+F10+G10</f>
        <v>428544.39999999997</v>
      </c>
      <c r="I10" s="4">
        <f aca="true" t="shared" si="0" ref="I10:O10">I12+I13</f>
        <v>119031.4</v>
      </c>
      <c r="J10" s="4">
        <f t="shared" si="0"/>
        <v>167750.09999999998</v>
      </c>
      <c r="K10" s="4">
        <f t="shared" si="0"/>
        <v>133543.8</v>
      </c>
      <c r="L10" s="4">
        <f t="shared" si="0"/>
        <v>420325.3</v>
      </c>
      <c r="M10" s="4">
        <f t="shared" si="0"/>
        <v>178581.8</v>
      </c>
      <c r="N10" s="4">
        <f t="shared" si="0"/>
        <v>120990.29999999999</v>
      </c>
      <c r="O10" s="4">
        <f t="shared" si="0"/>
        <v>134900.4</v>
      </c>
      <c r="P10" s="4">
        <f>M10+N10+O10</f>
        <v>434472.5</v>
      </c>
      <c r="Q10" s="4">
        <f>Q12+Q13</f>
        <v>125895.9</v>
      </c>
      <c r="R10" s="4">
        <f>R12+R13</f>
        <v>124551.9</v>
      </c>
      <c r="S10" s="4">
        <f>S12+S13</f>
        <v>87393.8</v>
      </c>
      <c r="T10" s="4">
        <f>Q10+R10+S10</f>
        <v>337841.6</v>
      </c>
      <c r="U10" s="1"/>
    </row>
    <row r="11" spans="1:21" ht="12.75">
      <c r="A11" s="15" t="s">
        <v>47</v>
      </c>
      <c r="B11" s="12"/>
      <c r="C11" s="4"/>
      <c r="D11" s="7"/>
      <c r="E11" s="7"/>
      <c r="F11" s="7"/>
      <c r="G11" s="7"/>
      <c r="H11" s="5"/>
      <c r="I11" s="9"/>
      <c r="J11" s="9"/>
      <c r="K11" s="9"/>
      <c r="L11" s="5"/>
      <c r="M11" s="9"/>
      <c r="N11" s="9"/>
      <c r="O11" s="9"/>
      <c r="P11" s="5"/>
      <c r="Q11" s="9"/>
      <c r="R11" s="9"/>
      <c r="S11" s="9"/>
      <c r="T11" s="5"/>
      <c r="U11" s="1"/>
    </row>
    <row r="12" spans="1:21" ht="20.25" customHeight="1">
      <c r="A12" s="16" t="s">
        <v>73</v>
      </c>
      <c r="B12" s="6" t="s">
        <v>49</v>
      </c>
      <c r="C12" s="7">
        <v>351869</v>
      </c>
      <c r="D12" s="5">
        <f>H12+L12+P12+T12</f>
        <v>351869</v>
      </c>
      <c r="E12" s="7">
        <v>13462.2</v>
      </c>
      <c r="F12" s="7">
        <v>6165.9</v>
      </c>
      <c r="G12" s="7">
        <v>48328</v>
      </c>
      <c r="H12" s="5">
        <f aca="true" t="shared" si="1" ref="H12:H20">E12+F12+G12</f>
        <v>67956.1</v>
      </c>
      <c r="I12" s="7">
        <v>9551</v>
      </c>
      <c r="J12" s="7">
        <v>41506.2</v>
      </c>
      <c r="K12" s="7">
        <v>29215.3</v>
      </c>
      <c r="L12" s="5">
        <f>I12+J12+K12</f>
        <v>80272.5</v>
      </c>
      <c r="M12" s="7">
        <v>32325.5</v>
      </c>
      <c r="N12" s="11">
        <v>23963.9</v>
      </c>
      <c r="O12" s="11">
        <v>28659.4</v>
      </c>
      <c r="P12" s="5">
        <f>M12+N12+O12</f>
        <v>84948.8</v>
      </c>
      <c r="Q12" s="7">
        <v>32560.6</v>
      </c>
      <c r="R12" s="7">
        <v>34002.6</v>
      </c>
      <c r="S12" s="7">
        <v>52128.4</v>
      </c>
      <c r="T12" s="5">
        <f aca="true" t="shared" si="2" ref="T12:T20">Q12+R12+S12</f>
        <v>118691.6</v>
      </c>
      <c r="U12" s="1"/>
    </row>
    <row r="13" spans="1:21" ht="12.75">
      <c r="A13" s="17" t="s">
        <v>74</v>
      </c>
      <c r="B13" s="6" t="s">
        <v>45</v>
      </c>
      <c r="C13" s="7">
        <v>1266724</v>
      </c>
      <c r="D13" s="5">
        <f>H13+L13+P13+T13</f>
        <v>1269314.7999999998</v>
      </c>
      <c r="E13" s="13">
        <v>119523.3</v>
      </c>
      <c r="F13" s="13">
        <v>139227.8</v>
      </c>
      <c r="G13" s="13">
        <v>101837.2</v>
      </c>
      <c r="H13" s="5">
        <f t="shared" si="1"/>
        <v>360588.3</v>
      </c>
      <c r="I13" s="7">
        <v>109480.4</v>
      </c>
      <c r="J13" s="7">
        <v>126243.9</v>
      </c>
      <c r="K13" s="7">
        <v>104328.5</v>
      </c>
      <c r="L13" s="5">
        <f aca="true" t="shared" si="3" ref="L13:L18">I13+J13+K13</f>
        <v>340052.8</v>
      </c>
      <c r="M13" s="7">
        <v>146256.3</v>
      </c>
      <c r="N13" s="7">
        <v>97026.4</v>
      </c>
      <c r="O13" s="7">
        <v>106241</v>
      </c>
      <c r="P13" s="5">
        <f>M13+N13+O13</f>
        <v>349523.69999999995</v>
      </c>
      <c r="Q13" s="7">
        <v>93335.3</v>
      </c>
      <c r="R13" s="7">
        <v>90549.3</v>
      </c>
      <c r="S13" s="7">
        <v>35265.4</v>
      </c>
      <c r="T13" s="5">
        <f t="shared" si="2"/>
        <v>219150</v>
      </c>
      <c r="U13" s="46"/>
    </row>
    <row r="14" spans="1:21" ht="21">
      <c r="A14" s="21" t="s">
        <v>72</v>
      </c>
      <c r="B14" s="12" t="s">
        <v>46</v>
      </c>
      <c r="C14" s="5">
        <f>C16+C17+C18+C19+C20</f>
        <v>1657190.7999999998</v>
      </c>
      <c r="D14" s="5">
        <f>H14+L14+P14+T14</f>
        <v>1658025.4</v>
      </c>
      <c r="E14" s="5">
        <f>E16+E17+E18+E19+E20</f>
        <v>96825.3</v>
      </c>
      <c r="F14" s="5">
        <f>F16+F17+F18+F19+F20</f>
        <v>124296.70000000001</v>
      </c>
      <c r="G14" s="5">
        <f>G16+G17+G18+G19+G20</f>
        <v>138245.19999999998</v>
      </c>
      <c r="H14" s="5">
        <f t="shared" si="1"/>
        <v>359367.19999999995</v>
      </c>
      <c r="I14" s="5">
        <f>I16+I17+I18+I19+I20</f>
        <v>137788.1</v>
      </c>
      <c r="J14" s="5">
        <f>J16+J17+J18+J19+J20</f>
        <v>147661.8</v>
      </c>
      <c r="K14" s="5">
        <f>K16+K17+K18+K19+K20</f>
        <v>149342</v>
      </c>
      <c r="L14" s="5">
        <f t="shared" si="3"/>
        <v>434791.9</v>
      </c>
      <c r="M14" s="5">
        <f>M16+M17+M18+M19+M20</f>
        <v>206545.80000000002</v>
      </c>
      <c r="N14" s="5">
        <f>N16+N17+N18+N19+N20</f>
        <v>154649</v>
      </c>
      <c r="O14" s="5">
        <f>O16+O17+O18+O19+O20</f>
        <v>131435.4</v>
      </c>
      <c r="P14" s="5">
        <f aca="true" t="shared" si="4" ref="P14:P20">M14+N14+O14</f>
        <v>492630.20000000007</v>
      </c>
      <c r="Q14" s="5">
        <f>Q16+Q17+Q18+Q19+Q20</f>
        <v>125667.8</v>
      </c>
      <c r="R14" s="5">
        <f>R16+R17+R18+R19+R20</f>
        <v>120936</v>
      </c>
      <c r="S14" s="5">
        <f>S16+S17+S18+S19+S20</f>
        <v>124632.30000000002</v>
      </c>
      <c r="T14" s="5">
        <f t="shared" si="2"/>
        <v>371236.1</v>
      </c>
      <c r="U14" s="1"/>
    </row>
    <row r="15" spans="1:21" ht="12.75">
      <c r="A15" s="22" t="s">
        <v>47</v>
      </c>
      <c r="B15" s="12"/>
      <c r="C15" s="7"/>
      <c r="D15" s="5"/>
      <c r="E15" s="7"/>
      <c r="F15" s="7"/>
      <c r="G15" s="7"/>
      <c r="H15" s="5">
        <f t="shared" si="1"/>
        <v>0</v>
      </c>
      <c r="I15" s="7"/>
      <c r="J15" s="7"/>
      <c r="K15" s="7"/>
      <c r="L15" s="5">
        <f t="shared" si="3"/>
        <v>0</v>
      </c>
      <c r="M15" s="7"/>
      <c r="N15" s="11"/>
      <c r="O15" s="11"/>
      <c r="P15" s="5">
        <f t="shared" si="4"/>
        <v>0</v>
      </c>
      <c r="Q15" s="7"/>
      <c r="R15" s="7"/>
      <c r="S15" s="7"/>
      <c r="T15" s="5">
        <f t="shared" si="2"/>
        <v>0</v>
      </c>
      <c r="U15" s="1"/>
    </row>
    <row r="16" spans="1:21" ht="34.5" customHeight="1">
      <c r="A16" s="23" t="s">
        <v>89</v>
      </c>
      <c r="B16" s="6" t="s">
        <v>50</v>
      </c>
      <c r="C16" s="7">
        <v>126723.5</v>
      </c>
      <c r="D16" s="5">
        <f aca="true" t="shared" si="5" ref="D16:D21">H16+L16+P16+T16</f>
        <v>127161.9</v>
      </c>
      <c r="E16" s="7">
        <v>0</v>
      </c>
      <c r="F16" s="7">
        <v>301</v>
      </c>
      <c r="G16" s="7">
        <v>6643.4</v>
      </c>
      <c r="H16" s="5">
        <f t="shared" si="1"/>
        <v>6944.4</v>
      </c>
      <c r="I16" s="7">
        <v>13321.4</v>
      </c>
      <c r="J16" s="7">
        <v>23501.1</v>
      </c>
      <c r="K16" s="7">
        <v>10000</v>
      </c>
      <c r="L16" s="5">
        <f t="shared" si="3"/>
        <v>46822.5</v>
      </c>
      <c r="M16" s="7">
        <v>62434</v>
      </c>
      <c r="N16" s="11">
        <v>10961</v>
      </c>
      <c r="O16" s="11">
        <v>0</v>
      </c>
      <c r="P16" s="5">
        <f t="shared" si="4"/>
        <v>73395</v>
      </c>
      <c r="Q16" s="7">
        <v>0</v>
      </c>
      <c r="R16" s="7">
        <v>0</v>
      </c>
      <c r="S16" s="7">
        <v>0</v>
      </c>
      <c r="T16" s="5">
        <f t="shared" si="2"/>
        <v>0</v>
      </c>
      <c r="U16" s="46"/>
    </row>
    <row r="17" spans="1:21" ht="27" customHeight="1">
      <c r="A17" s="23" t="s">
        <v>75</v>
      </c>
      <c r="B17" s="6" t="s">
        <v>51</v>
      </c>
      <c r="C17" s="7">
        <v>165224.8</v>
      </c>
      <c r="D17" s="5">
        <f t="shared" si="5"/>
        <v>166390.7</v>
      </c>
      <c r="E17" s="7">
        <v>23755.3</v>
      </c>
      <c r="F17" s="7">
        <v>13689.8</v>
      </c>
      <c r="G17" s="7">
        <v>23364.3</v>
      </c>
      <c r="H17" s="5">
        <f t="shared" si="1"/>
        <v>60809.399999999994</v>
      </c>
      <c r="I17" s="7">
        <v>680</v>
      </c>
      <c r="J17" s="7">
        <v>10658.8</v>
      </c>
      <c r="K17" s="7">
        <v>12660.9</v>
      </c>
      <c r="L17" s="5">
        <f t="shared" si="3"/>
        <v>23999.699999999997</v>
      </c>
      <c r="M17" s="7">
        <v>12634.1</v>
      </c>
      <c r="N17" s="11">
        <v>14690.9</v>
      </c>
      <c r="O17" s="11">
        <v>12174.4</v>
      </c>
      <c r="P17" s="5">
        <f t="shared" si="4"/>
        <v>39499.4</v>
      </c>
      <c r="Q17" s="7">
        <v>12527.8</v>
      </c>
      <c r="R17" s="7">
        <v>12053.3</v>
      </c>
      <c r="S17" s="7">
        <v>17501.1</v>
      </c>
      <c r="T17" s="5">
        <f t="shared" si="2"/>
        <v>42082.2</v>
      </c>
      <c r="U17" s="1"/>
    </row>
    <row r="18" spans="1:21" ht="39.75" customHeight="1">
      <c r="A18" s="23" t="s">
        <v>90</v>
      </c>
      <c r="B18" s="6" t="s">
        <v>52</v>
      </c>
      <c r="C18" s="7">
        <v>877703.1</v>
      </c>
      <c r="D18" s="5">
        <f t="shared" si="5"/>
        <v>876627.7999999999</v>
      </c>
      <c r="E18" s="7">
        <v>61037.9</v>
      </c>
      <c r="F18" s="7">
        <v>76585.8</v>
      </c>
      <c r="G18" s="7">
        <v>77544.4</v>
      </c>
      <c r="H18" s="5">
        <f t="shared" si="1"/>
        <v>215168.1</v>
      </c>
      <c r="I18" s="7">
        <v>71009.8</v>
      </c>
      <c r="J18" s="7">
        <v>74300</v>
      </c>
      <c r="K18" s="7">
        <v>77400</v>
      </c>
      <c r="L18" s="5">
        <f t="shared" si="3"/>
        <v>222709.8</v>
      </c>
      <c r="M18" s="7">
        <v>77941.3</v>
      </c>
      <c r="N18" s="11">
        <v>74400</v>
      </c>
      <c r="O18" s="11">
        <v>72400</v>
      </c>
      <c r="P18" s="5">
        <f t="shared" si="4"/>
        <v>224741.3</v>
      </c>
      <c r="Q18" s="7">
        <v>73500</v>
      </c>
      <c r="R18" s="7">
        <v>74500</v>
      </c>
      <c r="S18" s="7">
        <v>66008.6</v>
      </c>
      <c r="T18" s="5">
        <f>Q18+R18+S18</f>
        <v>214008.6</v>
      </c>
      <c r="U18" s="1"/>
    </row>
    <row r="19" spans="1:21" ht="24">
      <c r="A19" s="23" t="s">
        <v>78</v>
      </c>
      <c r="B19" s="6" t="s">
        <v>53</v>
      </c>
      <c r="C19" s="7"/>
      <c r="D19" s="5">
        <f t="shared" si="5"/>
        <v>0</v>
      </c>
      <c r="E19" s="7"/>
      <c r="F19" s="7"/>
      <c r="G19" s="7"/>
      <c r="H19" s="5">
        <f t="shared" si="1"/>
        <v>0</v>
      </c>
      <c r="I19" s="7"/>
      <c r="J19" s="7"/>
      <c r="K19" s="7"/>
      <c r="L19" s="5">
        <f>I19+J19+K19</f>
        <v>0</v>
      </c>
      <c r="M19" s="7"/>
      <c r="N19" s="11"/>
      <c r="O19" s="11"/>
      <c r="P19" s="5">
        <f>M19+N19+O19</f>
        <v>0</v>
      </c>
      <c r="Q19" s="7"/>
      <c r="R19" s="7"/>
      <c r="S19" s="7"/>
      <c r="T19" s="5">
        <f t="shared" si="2"/>
        <v>0</v>
      </c>
      <c r="U19" s="1"/>
    </row>
    <row r="20" spans="1:21" ht="12.75">
      <c r="A20" s="23" t="s">
        <v>48</v>
      </c>
      <c r="B20" s="6" t="s">
        <v>54</v>
      </c>
      <c r="C20" s="7">
        <v>487539.4</v>
      </c>
      <c r="D20" s="5">
        <f t="shared" si="5"/>
        <v>487844.99999999994</v>
      </c>
      <c r="E20" s="7">
        <v>12032.1</v>
      </c>
      <c r="F20" s="7">
        <v>33720.1</v>
      </c>
      <c r="G20" s="7">
        <v>30693.1</v>
      </c>
      <c r="H20" s="5">
        <f t="shared" si="1"/>
        <v>76445.29999999999</v>
      </c>
      <c r="I20" s="7">
        <v>52776.9</v>
      </c>
      <c r="J20" s="7">
        <v>39201.9</v>
      </c>
      <c r="K20" s="7">
        <v>49281.1</v>
      </c>
      <c r="L20" s="5">
        <f>I20+J20+K20</f>
        <v>141259.9</v>
      </c>
      <c r="M20" s="7">
        <v>53536.4</v>
      </c>
      <c r="N20" s="11">
        <v>54597.1</v>
      </c>
      <c r="O20" s="11">
        <v>46861</v>
      </c>
      <c r="P20" s="5">
        <f t="shared" si="4"/>
        <v>154994.5</v>
      </c>
      <c r="Q20" s="7">
        <v>39640</v>
      </c>
      <c r="R20" s="7">
        <v>34382.7</v>
      </c>
      <c r="S20" s="7">
        <v>41122.6</v>
      </c>
      <c r="T20" s="5">
        <f t="shared" si="2"/>
        <v>115145.29999999999</v>
      </c>
      <c r="U20" s="1"/>
    </row>
    <row r="21" spans="1:21" ht="12.75">
      <c r="A21" s="21" t="s">
        <v>55</v>
      </c>
      <c r="B21" s="12" t="s">
        <v>56</v>
      </c>
      <c r="C21" s="5">
        <f>C10-C14</f>
        <v>-38597.799999999814</v>
      </c>
      <c r="D21" s="5">
        <f t="shared" si="5"/>
        <v>-36841.60000000011</v>
      </c>
      <c r="E21" s="5">
        <f>E10-E14</f>
        <v>36160.2</v>
      </c>
      <c r="F21" s="5">
        <f>F10-F14</f>
        <v>21096.99999999997</v>
      </c>
      <c r="G21" s="5">
        <f>G10-G14</f>
        <v>11920.00000000003</v>
      </c>
      <c r="H21" s="5">
        <f>G21+F21+E21</f>
        <v>69177.2</v>
      </c>
      <c r="I21" s="5">
        <f>I10-I14</f>
        <v>-18756.70000000001</v>
      </c>
      <c r="J21" s="5">
        <f>J10-J14</f>
        <v>20088.29999999999</v>
      </c>
      <c r="K21" s="5">
        <f>K10-K14</f>
        <v>-15798.200000000012</v>
      </c>
      <c r="L21" s="5">
        <f aca="true" t="shared" si="6" ref="L21:L26">K21+J21+I21</f>
        <v>-14466.600000000035</v>
      </c>
      <c r="M21" s="5">
        <f>M10-M14</f>
        <v>-27964.00000000003</v>
      </c>
      <c r="N21" s="5">
        <f>N10-N14</f>
        <v>-33658.70000000001</v>
      </c>
      <c r="O21" s="5">
        <f>O10-O14</f>
        <v>3465</v>
      </c>
      <c r="P21" s="5">
        <f aca="true" t="shared" si="7" ref="P21:P26">O21+N21+M21</f>
        <v>-58157.70000000004</v>
      </c>
      <c r="Q21" s="5">
        <f>Q10-Q14</f>
        <v>228.09999999999127</v>
      </c>
      <c r="R21" s="5">
        <f>R10-R14</f>
        <v>3615.899999999994</v>
      </c>
      <c r="S21" s="5">
        <f>S10-S14</f>
        <v>-37238.500000000015</v>
      </c>
      <c r="T21" s="5">
        <f aca="true" t="shared" si="8" ref="T21:T26">S21+R21+Q21</f>
        <v>-33394.50000000003</v>
      </c>
      <c r="U21" s="1"/>
    </row>
    <row r="22" spans="1:21" ht="21">
      <c r="A22" s="21" t="s">
        <v>57</v>
      </c>
      <c r="B22" s="12" t="s">
        <v>58</v>
      </c>
      <c r="C22" s="5">
        <f>C23-C28+C35</f>
        <v>38597.8</v>
      </c>
      <c r="D22" s="5">
        <f>H22+L22+P22+T22</f>
        <v>36841.60000000011</v>
      </c>
      <c r="E22" s="5">
        <f>E23-E28+E35</f>
        <v>-36160.2</v>
      </c>
      <c r="F22" s="5">
        <f>F23-F28+F35</f>
        <v>-21096.99999999997</v>
      </c>
      <c r="G22" s="5">
        <f>G23-G28+G35</f>
        <v>-11920.00000000003</v>
      </c>
      <c r="H22" s="5">
        <f>G22+F22+E22</f>
        <v>-69177.2</v>
      </c>
      <c r="I22" s="5">
        <f>I23-I28+I35</f>
        <v>18756.70000000001</v>
      </c>
      <c r="J22" s="5">
        <f>J23-J28+J35</f>
        <v>-20088.29999999999</v>
      </c>
      <c r="K22" s="5">
        <f>K23-K28+K35</f>
        <v>15798.200000000012</v>
      </c>
      <c r="L22" s="5">
        <f t="shared" si="6"/>
        <v>14466.600000000035</v>
      </c>
      <c r="M22" s="5">
        <f>M23-M28+M35</f>
        <v>27964.00000000003</v>
      </c>
      <c r="N22" s="5">
        <f>N23-N28+N35</f>
        <v>33658.70000000001</v>
      </c>
      <c r="O22" s="5">
        <f>O23-O28+O35</f>
        <v>-3465</v>
      </c>
      <c r="P22" s="5">
        <f t="shared" si="7"/>
        <v>58157.70000000004</v>
      </c>
      <c r="Q22" s="5">
        <f>Q23-Q28+Q35</f>
        <v>-228.09999999999127</v>
      </c>
      <c r="R22" s="5">
        <f>R23-R28+R35</f>
        <v>-3615.899999999994</v>
      </c>
      <c r="S22" s="5">
        <f>S23-S28+S35</f>
        <v>37238.500000000015</v>
      </c>
      <c r="T22" s="5">
        <f t="shared" si="8"/>
        <v>33394.50000000003</v>
      </c>
      <c r="U22" s="1"/>
    </row>
    <row r="23" spans="1:21" ht="36.75" customHeight="1">
      <c r="A23" s="18" t="s">
        <v>59</v>
      </c>
      <c r="B23" s="12" t="s">
        <v>60</v>
      </c>
      <c r="C23" s="5">
        <f>C25+C27</f>
        <v>21000</v>
      </c>
      <c r="D23" s="5">
        <f>H23+L23+P23+T23</f>
        <v>21000</v>
      </c>
      <c r="E23" s="5">
        <f>E25</f>
        <v>0</v>
      </c>
      <c r="F23" s="5">
        <f>F27</f>
        <v>0</v>
      </c>
      <c r="G23" s="5">
        <f>G27</f>
        <v>0</v>
      </c>
      <c r="H23" s="5">
        <f>G23+F23+E23</f>
        <v>0</v>
      </c>
      <c r="I23" s="5">
        <f>I27</f>
        <v>0</v>
      </c>
      <c r="J23" s="5">
        <f>J27</f>
        <v>0</v>
      </c>
      <c r="K23" s="5">
        <f>K27</f>
        <v>0</v>
      </c>
      <c r="L23" s="5">
        <f t="shared" si="6"/>
        <v>0</v>
      </c>
      <c r="M23" s="5">
        <f>M27</f>
        <v>0</v>
      </c>
      <c r="N23" s="5">
        <f>N27</f>
        <v>0</v>
      </c>
      <c r="O23" s="5">
        <f>O27</f>
        <v>0</v>
      </c>
      <c r="P23" s="5">
        <f t="shared" si="7"/>
        <v>0</v>
      </c>
      <c r="Q23" s="5">
        <f>Q27</f>
        <v>0</v>
      </c>
      <c r="R23" s="5">
        <f>R27</f>
        <v>0</v>
      </c>
      <c r="S23" s="5">
        <f>S27+S25</f>
        <v>21000</v>
      </c>
      <c r="T23" s="5">
        <f t="shared" si="8"/>
        <v>21000</v>
      </c>
      <c r="U23" s="1"/>
    </row>
    <row r="24" spans="1:21" ht="12.75">
      <c r="A24" s="22" t="s">
        <v>47</v>
      </c>
      <c r="B24" s="12"/>
      <c r="C24" s="7"/>
      <c r="D24" s="7"/>
      <c r="E24" s="7"/>
      <c r="F24" s="7"/>
      <c r="G24" s="7"/>
      <c r="H24" s="5">
        <f>G24+F24+E24</f>
        <v>0</v>
      </c>
      <c r="I24" s="7"/>
      <c r="J24" s="7"/>
      <c r="K24" s="7"/>
      <c r="L24" s="5">
        <f t="shared" si="6"/>
        <v>0</v>
      </c>
      <c r="M24" s="7"/>
      <c r="N24" s="11"/>
      <c r="O24" s="11"/>
      <c r="P24" s="5">
        <f t="shared" si="7"/>
        <v>0</v>
      </c>
      <c r="Q24" s="7"/>
      <c r="R24" s="7"/>
      <c r="S24" s="7"/>
      <c r="T24" s="5">
        <f t="shared" si="8"/>
        <v>0</v>
      </c>
      <c r="U24" s="1"/>
    </row>
    <row r="25" spans="1:21" ht="24">
      <c r="A25" s="24" t="s">
        <v>79</v>
      </c>
      <c r="B25" s="6" t="s">
        <v>61</v>
      </c>
      <c r="C25" s="7">
        <v>15000</v>
      </c>
      <c r="D25" s="7">
        <f>H25+L25+P25+T25</f>
        <v>15000</v>
      </c>
      <c r="E25" s="7"/>
      <c r="F25" s="7"/>
      <c r="G25" s="7"/>
      <c r="H25" s="5">
        <f>E25+F25+G25</f>
        <v>0</v>
      </c>
      <c r="I25" s="7"/>
      <c r="J25" s="7"/>
      <c r="K25" s="7"/>
      <c r="L25" s="5">
        <f t="shared" si="6"/>
        <v>0</v>
      </c>
      <c r="M25" s="7"/>
      <c r="N25" s="7"/>
      <c r="O25" s="7"/>
      <c r="P25" s="5">
        <f t="shared" si="7"/>
        <v>0</v>
      </c>
      <c r="Q25" s="7"/>
      <c r="R25" s="7"/>
      <c r="S25" s="7">
        <v>15000</v>
      </c>
      <c r="T25" s="5">
        <f t="shared" si="8"/>
        <v>15000</v>
      </c>
      <c r="U25" s="1"/>
    </row>
    <row r="26" spans="1:21" ht="38.25" customHeight="1">
      <c r="A26" s="23" t="s">
        <v>80</v>
      </c>
      <c r="B26" s="6" t="s">
        <v>62</v>
      </c>
      <c r="C26" s="7"/>
      <c r="D26" s="7">
        <f>H26+L26+P26+T26</f>
        <v>0</v>
      </c>
      <c r="E26" s="13"/>
      <c r="F26" s="13"/>
      <c r="G26" s="13"/>
      <c r="H26" s="5">
        <f>E26+F26+G26</f>
        <v>0</v>
      </c>
      <c r="I26" s="7"/>
      <c r="J26" s="7"/>
      <c r="K26" s="7"/>
      <c r="L26" s="5">
        <f t="shared" si="6"/>
        <v>0</v>
      </c>
      <c r="M26" s="7"/>
      <c r="N26" s="7"/>
      <c r="O26" s="7"/>
      <c r="P26" s="5">
        <f t="shared" si="7"/>
        <v>0</v>
      </c>
      <c r="Q26" s="7"/>
      <c r="R26" s="7"/>
      <c r="S26" s="7"/>
      <c r="T26" s="5">
        <f t="shared" si="8"/>
        <v>0</v>
      </c>
      <c r="U26" s="1"/>
    </row>
    <row r="27" spans="1:21" ht="12.75">
      <c r="A27" s="25" t="s">
        <v>88</v>
      </c>
      <c r="B27" s="6" t="s">
        <v>63</v>
      </c>
      <c r="C27" s="8">
        <v>6000</v>
      </c>
      <c r="D27" s="7">
        <f>H27+L27+P27+T27</f>
        <v>6000</v>
      </c>
      <c r="E27" s="7"/>
      <c r="F27" s="8"/>
      <c r="G27" s="8"/>
      <c r="H27" s="5">
        <f>E27+F27+G27</f>
        <v>0</v>
      </c>
      <c r="I27" s="8"/>
      <c r="J27" s="8"/>
      <c r="K27" s="8"/>
      <c r="L27" s="5">
        <f>I27+J27+K27</f>
        <v>0</v>
      </c>
      <c r="M27" s="10"/>
      <c r="N27" s="10"/>
      <c r="O27" s="10"/>
      <c r="P27" s="5">
        <f>O27+N27+M27</f>
        <v>0</v>
      </c>
      <c r="Q27" s="7"/>
      <c r="R27" s="7"/>
      <c r="S27" s="7">
        <v>6000</v>
      </c>
      <c r="T27" s="5">
        <f>Q27+R27+S27</f>
        <v>6000</v>
      </c>
      <c r="U27" s="1"/>
    </row>
    <row r="28" spans="1:21" ht="39.75" customHeight="1">
      <c r="A28" s="28" t="s">
        <v>91</v>
      </c>
      <c r="B28" s="12" t="s">
        <v>64</v>
      </c>
      <c r="C28" s="5">
        <f>C30+C31</f>
        <v>7000</v>
      </c>
      <c r="D28" s="5">
        <f>H28+L28+P28+T28</f>
        <v>7000</v>
      </c>
      <c r="E28" s="5">
        <f>E30+E31</f>
        <v>0</v>
      </c>
      <c r="F28" s="5">
        <f>F30+F31</f>
        <v>0</v>
      </c>
      <c r="G28" s="5">
        <f>G30+G31</f>
        <v>0</v>
      </c>
      <c r="H28" s="5">
        <f>E28+F28+G28</f>
        <v>0</v>
      </c>
      <c r="I28" s="5">
        <f>I30+I31</f>
        <v>0</v>
      </c>
      <c r="J28" s="5">
        <f>J30+J31</f>
        <v>0</v>
      </c>
      <c r="K28" s="5">
        <f>K30+K31</f>
        <v>0</v>
      </c>
      <c r="L28" s="5">
        <f>I28+J28+K28</f>
        <v>0</v>
      </c>
      <c r="M28" s="5">
        <f>M30+M31</f>
        <v>0</v>
      </c>
      <c r="N28" s="5">
        <f>N30+N31</f>
        <v>0</v>
      </c>
      <c r="O28" s="5">
        <f>O30+O31</f>
        <v>0</v>
      </c>
      <c r="P28" s="5">
        <f>M28+N28+O28</f>
        <v>0</v>
      </c>
      <c r="Q28" s="5">
        <f>Q30+Q31</f>
        <v>0</v>
      </c>
      <c r="R28" s="5">
        <f>R30+R31</f>
        <v>0</v>
      </c>
      <c r="S28" s="5">
        <f>S30+S31</f>
        <v>7000</v>
      </c>
      <c r="T28" s="5">
        <f>Q28+R28+S28</f>
        <v>7000</v>
      </c>
      <c r="U28" s="1"/>
    </row>
    <row r="29" spans="1:21" ht="12.75">
      <c r="A29" s="22" t="s">
        <v>47</v>
      </c>
      <c r="B29" s="12"/>
      <c r="C29" s="7"/>
      <c r="D29" s="7"/>
      <c r="E29" s="13"/>
      <c r="F29" s="13"/>
      <c r="G29" s="13"/>
      <c r="H29" s="5"/>
      <c r="I29" s="7"/>
      <c r="J29" s="7"/>
      <c r="K29" s="7"/>
      <c r="L29" s="5"/>
      <c r="M29" s="7"/>
      <c r="N29" s="7"/>
      <c r="O29" s="7"/>
      <c r="P29" s="5"/>
      <c r="Q29" s="7"/>
      <c r="R29" s="7"/>
      <c r="S29" s="7"/>
      <c r="T29" s="5"/>
      <c r="U29" s="1"/>
    </row>
    <row r="30" spans="1:21" ht="12.75">
      <c r="A30" s="22" t="s">
        <v>81</v>
      </c>
      <c r="B30" s="6" t="s">
        <v>65</v>
      </c>
      <c r="C30" s="7"/>
      <c r="D30" s="7">
        <f>H30+L30+P30+T30</f>
        <v>0</v>
      </c>
      <c r="E30" s="13"/>
      <c r="F30" s="13"/>
      <c r="G30" s="13"/>
      <c r="H30" s="5">
        <f>G30+F30+E30</f>
        <v>0</v>
      </c>
      <c r="I30" s="7"/>
      <c r="J30" s="7"/>
      <c r="K30" s="7"/>
      <c r="L30" s="5">
        <f>K30+J30+I30</f>
        <v>0</v>
      </c>
      <c r="M30" s="7"/>
      <c r="N30" s="7"/>
      <c r="O30" s="7"/>
      <c r="P30" s="5">
        <f>O30+N30+M30</f>
        <v>0</v>
      </c>
      <c r="Q30" s="7"/>
      <c r="R30" s="7"/>
      <c r="S30" s="7"/>
      <c r="T30" s="5">
        <f>S30+R30+Q30</f>
        <v>0</v>
      </c>
      <c r="U30" s="1"/>
    </row>
    <row r="31" spans="1:21" ht="15" customHeight="1">
      <c r="A31" s="23" t="s">
        <v>82</v>
      </c>
      <c r="B31" s="6" t="s">
        <v>66</v>
      </c>
      <c r="C31" s="7">
        <v>7000</v>
      </c>
      <c r="D31" s="7">
        <f>H31+L31+P31+T31</f>
        <v>7000</v>
      </c>
      <c r="E31" s="7"/>
      <c r="F31" s="7"/>
      <c r="G31" s="7"/>
      <c r="H31" s="5">
        <f>G31+F31+E31</f>
        <v>0</v>
      </c>
      <c r="I31" s="7"/>
      <c r="J31" s="7"/>
      <c r="K31" s="7"/>
      <c r="L31" s="5">
        <f>K31+J31+I31</f>
        <v>0</v>
      </c>
      <c r="M31" s="7"/>
      <c r="N31" s="7"/>
      <c r="O31" s="7"/>
      <c r="P31" s="5">
        <f>O31+N31+M31</f>
        <v>0</v>
      </c>
      <c r="Q31" s="7"/>
      <c r="R31" s="7"/>
      <c r="S31" s="7">
        <v>7000</v>
      </c>
      <c r="T31" s="5">
        <f>S31+R31+Q31</f>
        <v>7000</v>
      </c>
      <c r="U31" s="1"/>
    </row>
    <row r="32" spans="1:21" ht="64.5" customHeight="1">
      <c r="A32" s="19" t="s">
        <v>83</v>
      </c>
      <c r="B32" s="12" t="s">
        <v>67</v>
      </c>
      <c r="C32" s="5">
        <f>C21+C23-C28</f>
        <v>-24597.799999999814</v>
      </c>
      <c r="D32" s="5">
        <f>D21+D23-D28</f>
        <v>-22841.600000000108</v>
      </c>
      <c r="E32" s="5">
        <f>E21+E23-E28</f>
        <v>36160.2</v>
      </c>
      <c r="F32" s="5">
        <f>F21+F23-F28</f>
        <v>21096.99999999997</v>
      </c>
      <c r="G32" s="5">
        <f>G21+G23-G28</f>
        <v>11920.00000000003</v>
      </c>
      <c r="H32" s="5">
        <f>E32+F32+G32</f>
        <v>69177.2</v>
      </c>
      <c r="I32" s="5">
        <f>I21+I23-I28</f>
        <v>-18756.70000000001</v>
      </c>
      <c r="J32" s="5">
        <f>J21+J23-J28</f>
        <v>20088.29999999999</v>
      </c>
      <c r="K32" s="5">
        <f>K21+K23-K28</f>
        <v>-15798.200000000012</v>
      </c>
      <c r="L32" s="5">
        <f>I32+J32+K32</f>
        <v>-14466.600000000035</v>
      </c>
      <c r="M32" s="5">
        <f>M21+M23-M28</f>
        <v>-27964.00000000003</v>
      </c>
      <c r="N32" s="5">
        <f>N21+N23-N28</f>
        <v>-33658.70000000001</v>
      </c>
      <c r="O32" s="5">
        <f>O21+O23-O28</f>
        <v>3465</v>
      </c>
      <c r="P32" s="5">
        <f>M32+N32+O32</f>
        <v>-58157.70000000004</v>
      </c>
      <c r="Q32" s="5">
        <f>Q21+Q23-Q28</f>
        <v>228.09999999999127</v>
      </c>
      <c r="R32" s="5">
        <f>R21+R23-R28</f>
        <v>3615.899999999994</v>
      </c>
      <c r="S32" s="5">
        <f>S21+S23-S28</f>
        <v>-23238.500000000015</v>
      </c>
      <c r="T32" s="5">
        <f>Q32+R32+S32</f>
        <v>-19394.50000000003</v>
      </c>
      <c r="U32" s="1"/>
    </row>
    <row r="33" spans="1:21" ht="64.5" customHeight="1">
      <c r="A33" s="26" t="s">
        <v>84</v>
      </c>
      <c r="B33" s="12" t="s">
        <v>68</v>
      </c>
      <c r="C33" s="8">
        <v>24597.8</v>
      </c>
      <c r="D33" s="7">
        <v>24611.8</v>
      </c>
      <c r="E33" s="7">
        <v>24611.8</v>
      </c>
      <c r="F33" s="7">
        <f>E34</f>
        <v>60772</v>
      </c>
      <c r="G33" s="7">
        <f>F34</f>
        <v>81868.99999999997</v>
      </c>
      <c r="H33" s="5">
        <f>E33</f>
        <v>24611.8</v>
      </c>
      <c r="I33" s="7">
        <f>G34</f>
        <v>93789</v>
      </c>
      <c r="J33" s="7">
        <f>I34</f>
        <v>75032.29999999999</v>
      </c>
      <c r="K33" s="7">
        <f>J34</f>
        <v>95120.59999999998</v>
      </c>
      <c r="L33" s="5">
        <f>I33</f>
        <v>93789</v>
      </c>
      <c r="M33" s="7">
        <f>K34</f>
        <v>79322.39999999997</v>
      </c>
      <c r="N33" s="7">
        <f>M34</f>
        <v>51358.399999999936</v>
      </c>
      <c r="O33" s="7">
        <f>N34</f>
        <v>17699.699999999924</v>
      </c>
      <c r="P33" s="5">
        <f>M33</f>
        <v>79322.39999999997</v>
      </c>
      <c r="Q33" s="7">
        <f>O34</f>
        <v>21164.699999999924</v>
      </c>
      <c r="R33" s="7">
        <f>Q34</f>
        <v>21392.799999999916</v>
      </c>
      <c r="S33" s="7">
        <f>R34</f>
        <v>25008.69999999991</v>
      </c>
      <c r="T33" s="5">
        <f>Q33</f>
        <v>21164.699999999924</v>
      </c>
      <c r="U33" s="1"/>
    </row>
    <row r="34" spans="1:21" ht="63.75" customHeight="1">
      <c r="A34" s="26" t="s">
        <v>85</v>
      </c>
      <c r="B34" s="12" t="s">
        <v>69</v>
      </c>
      <c r="C34" s="8"/>
      <c r="D34" s="7">
        <f>S34</f>
        <v>1770.1999999998952</v>
      </c>
      <c r="E34" s="7">
        <f>E32+E33</f>
        <v>60772</v>
      </c>
      <c r="F34" s="7">
        <f>F32+F33</f>
        <v>81868.99999999997</v>
      </c>
      <c r="G34" s="7">
        <f>G32+G33</f>
        <v>93789</v>
      </c>
      <c r="H34" s="5">
        <f>G34</f>
        <v>93789</v>
      </c>
      <c r="I34" s="7">
        <f>I32+I33</f>
        <v>75032.29999999999</v>
      </c>
      <c r="J34" s="7">
        <f>J32+J33</f>
        <v>95120.59999999998</v>
      </c>
      <c r="K34" s="7">
        <f>K32+K33</f>
        <v>79322.39999999997</v>
      </c>
      <c r="L34" s="5">
        <f>K34</f>
        <v>79322.39999999997</v>
      </c>
      <c r="M34" s="7">
        <f>M32+M33</f>
        <v>51358.399999999936</v>
      </c>
      <c r="N34" s="7">
        <f>N32+N33</f>
        <v>17699.699999999924</v>
      </c>
      <c r="O34" s="7">
        <f>O32+O33</f>
        <v>21164.699999999924</v>
      </c>
      <c r="P34" s="5">
        <f>O34</f>
        <v>21164.699999999924</v>
      </c>
      <c r="Q34" s="7">
        <f>Q32+Q33</f>
        <v>21392.799999999916</v>
      </c>
      <c r="R34" s="7">
        <f>R32+R33</f>
        <v>25008.69999999991</v>
      </c>
      <c r="S34" s="7">
        <f>S32+S33</f>
        <v>1770.1999999998952</v>
      </c>
      <c r="T34" s="5">
        <f>S34</f>
        <v>1770.1999999998952</v>
      </c>
      <c r="U34" s="1"/>
    </row>
    <row r="35" spans="1:21" ht="86.25" customHeight="1">
      <c r="A35" s="26" t="s">
        <v>86</v>
      </c>
      <c r="B35" s="12" t="s">
        <v>70</v>
      </c>
      <c r="C35" s="8">
        <f>C33-C34</f>
        <v>24597.8</v>
      </c>
      <c r="D35" s="7">
        <f>D33-D34</f>
        <v>22841.600000000104</v>
      </c>
      <c r="E35" s="7">
        <f>E33-E34</f>
        <v>-36160.2</v>
      </c>
      <c r="F35" s="7">
        <f>F33-F34</f>
        <v>-21096.99999999997</v>
      </c>
      <c r="G35" s="7">
        <f>G33-G34</f>
        <v>-11920.00000000003</v>
      </c>
      <c r="H35" s="5">
        <f>E35+F35+G35</f>
        <v>-69177.2</v>
      </c>
      <c r="I35" s="7">
        <f>I33-I34</f>
        <v>18756.70000000001</v>
      </c>
      <c r="J35" s="7">
        <f>J33-J34</f>
        <v>-20088.29999999999</v>
      </c>
      <c r="K35" s="7">
        <f>K33-K34</f>
        <v>15798.200000000012</v>
      </c>
      <c r="L35" s="5">
        <f>I35+J35+K35</f>
        <v>14466.600000000035</v>
      </c>
      <c r="M35" s="7">
        <f>M33-M34</f>
        <v>27964.00000000003</v>
      </c>
      <c r="N35" s="7">
        <f>N33-N34</f>
        <v>33658.70000000001</v>
      </c>
      <c r="O35" s="7">
        <f>O33-O34</f>
        <v>-3465</v>
      </c>
      <c r="P35" s="5">
        <f>O35+N35+M35</f>
        <v>58157.70000000004</v>
      </c>
      <c r="Q35" s="7">
        <f>Q33-Q34</f>
        <v>-228.09999999999127</v>
      </c>
      <c r="R35" s="7">
        <f>R33-R34</f>
        <v>-3615.899999999994</v>
      </c>
      <c r="S35" s="7">
        <f>S33-S34</f>
        <v>23238.500000000015</v>
      </c>
      <c r="T35" s="5">
        <f>Q35+R35+S35</f>
        <v>19394.50000000003</v>
      </c>
      <c r="U35" s="1"/>
    </row>
    <row r="36" spans="1:21" ht="48" customHeight="1">
      <c r="A36" s="27" t="s">
        <v>87</v>
      </c>
      <c r="B36" s="12" t="s">
        <v>71</v>
      </c>
      <c r="C36" s="4"/>
      <c r="D36" s="7"/>
      <c r="E36" s="4"/>
      <c r="F36" s="4"/>
      <c r="G36" s="4"/>
      <c r="H36" s="5"/>
      <c r="I36" s="4"/>
      <c r="J36" s="4"/>
      <c r="K36" s="4"/>
      <c r="L36" s="5"/>
      <c r="M36" s="4"/>
      <c r="N36" s="4"/>
      <c r="O36" s="4"/>
      <c r="P36" s="5"/>
      <c r="Q36" s="4"/>
      <c r="R36" s="4"/>
      <c r="S36" s="4"/>
      <c r="T36" s="5"/>
      <c r="U36" s="1"/>
    </row>
    <row r="37" spans="1:21" ht="18.7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1"/>
    </row>
    <row r="38" spans="1:21" s="34" customFormat="1" ht="66" customHeight="1">
      <c r="A38" s="53" t="s">
        <v>93</v>
      </c>
      <c r="B38" s="53"/>
      <c r="C38" s="53"/>
      <c r="D38" s="44"/>
      <c r="E38" s="44"/>
      <c r="F38" s="45" t="s">
        <v>94</v>
      </c>
      <c r="H38" s="37"/>
      <c r="I38" s="38"/>
      <c r="J38" s="39"/>
      <c r="K38" s="40"/>
      <c r="L38" s="33"/>
      <c r="M38" s="35"/>
      <c r="N38" s="35"/>
      <c r="O38" s="33"/>
      <c r="P38" s="33"/>
      <c r="Q38" s="33"/>
      <c r="R38" s="33"/>
      <c r="S38" s="33"/>
      <c r="T38" s="33"/>
      <c r="U38" s="36"/>
    </row>
    <row r="39" spans="1:21" s="34" customFormat="1" ht="15">
      <c r="A39" s="33"/>
      <c r="B39" s="33"/>
      <c r="C39" s="33"/>
      <c r="D39" s="33"/>
      <c r="E39" s="33"/>
      <c r="F39" s="33"/>
      <c r="G39" s="33"/>
      <c r="H39" s="41"/>
      <c r="I39" s="41"/>
      <c r="J39" s="41"/>
      <c r="K39" s="41"/>
      <c r="L39" s="33"/>
      <c r="M39" s="35"/>
      <c r="N39" s="35"/>
      <c r="O39" s="33"/>
      <c r="P39" s="33"/>
      <c r="Q39" s="33"/>
      <c r="R39" s="33"/>
      <c r="S39" s="33"/>
      <c r="T39" s="33"/>
      <c r="U39" s="36"/>
    </row>
    <row r="40" spans="1:22" s="34" customFormat="1" ht="59.25" customHeight="1">
      <c r="A40" s="52" t="s">
        <v>96</v>
      </c>
      <c r="B40" s="52"/>
      <c r="C40" s="52"/>
      <c r="D40" s="47"/>
      <c r="E40" s="47"/>
      <c r="F40" s="37" t="s">
        <v>95</v>
      </c>
      <c r="H40" s="42"/>
      <c r="I40" s="43"/>
      <c r="J40" s="43"/>
      <c r="K40" s="43"/>
      <c r="L40" s="43"/>
      <c r="M40" s="43"/>
      <c r="N40" s="43"/>
      <c r="O40" s="48"/>
      <c r="P40" s="36"/>
      <c r="Q40" s="36"/>
      <c r="R40" s="36"/>
      <c r="S40" s="36"/>
      <c r="T40" s="36"/>
      <c r="U40" s="36"/>
      <c r="V40" s="36"/>
    </row>
    <row r="41" spans="3:5" ht="12.75">
      <c r="C41" s="3"/>
      <c r="E41" s="3"/>
    </row>
  </sheetData>
  <sheetProtection/>
  <mergeCells count="17">
    <mergeCell ref="A40:C40"/>
    <mergeCell ref="A38:C38"/>
    <mergeCell ref="Q6:S7"/>
    <mergeCell ref="T6:T8"/>
    <mergeCell ref="E6:G7"/>
    <mergeCell ref="H6:H8"/>
    <mergeCell ref="A37:T37"/>
    <mergeCell ref="A1:T1"/>
    <mergeCell ref="A2:T2"/>
    <mergeCell ref="M6:O7"/>
    <mergeCell ref="I6:K7"/>
    <mergeCell ref="L6:L8"/>
    <mergeCell ref="A6:A8"/>
    <mergeCell ref="B6:B8"/>
    <mergeCell ref="C6:C8"/>
    <mergeCell ref="D6:D8"/>
    <mergeCell ref="P6:P8"/>
  </mergeCells>
  <printOptions/>
  <pageMargins left="0.35433070866141736" right="0.15748031496062992" top="0.5905511811023623" bottom="0.35433070866141736" header="0.35433070866141736" footer="0.35433070866141736"/>
  <pageSetup fitToHeight="2"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2023-04-13T11:43:06Z</cp:lastPrinted>
  <dcterms:created xsi:type="dcterms:W3CDTF">2011-02-18T08:58:48Z</dcterms:created>
  <dcterms:modified xsi:type="dcterms:W3CDTF">2023-04-13T12:19:21Z</dcterms:modified>
  <cp:category/>
  <cp:version/>
  <cp:contentType/>
  <cp:contentStatus/>
</cp:coreProperties>
</file>